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388" yWindow="-12" windowWidth="14460" windowHeight="12936"/>
  </bookViews>
  <sheets>
    <sheet name="Титул" sheetId="2" r:id="rId1"/>
    <sheet name="содерж" sheetId="4" r:id="rId2"/>
    <sheet name="табл 1" sheetId="1" r:id="rId3"/>
    <sheet name="табл 2" sheetId="3" r:id="rId4"/>
    <sheet name="табл 2.1" sheetId="5" r:id="rId5"/>
    <sheet name="табл 3" sheetId="6" r:id="rId6"/>
    <sheet name="табл 4" sheetId="7" r:id="rId7"/>
  </sheets>
  <definedNames>
    <definedName name="_xlnm.Print_Area" localSheetId="3">'табл 2'!$A$1:$L$78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"/>
  <c r="F32"/>
  <c r="G31"/>
  <c r="G35"/>
  <c r="C10" i="1" l="1"/>
  <c r="C21" l="1"/>
  <c r="C19" s="1"/>
  <c r="C15"/>
  <c r="C11"/>
  <c r="F78" i="3"/>
  <c r="F77"/>
  <c r="F76"/>
  <c r="F75"/>
  <c r="F74"/>
  <c r="F73"/>
  <c r="F72"/>
  <c r="F71"/>
  <c r="F70"/>
  <c r="F31"/>
  <c r="G30"/>
  <c r="J10" l="1"/>
  <c r="F10" s="1"/>
  <c r="F69"/>
  <c r="J53"/>
  <c r="J8" l="1"/>
  <c r="J10" i="5"/>
  <c r="K10"/>
  <c r="L10"/>
  <c r="G13" i="3" l="1"/>
  <c r="G12"/>
  <c r="G11"/>
  <c r="N11" s="1"/>
  <c r="F65"/>
  <c r="F66"/>
  <c r="F67"/>
  <c r="F58"/>
  <c r="F57"/>
  <c r="F33"/>
  <c r="F34"/>
  <c r="F35"/>
  <c r="F36"/>
  <c r="F37"/>
  <c r="F38"/>
  <c r="F39"/>
  <c r="F40"/>
  <c r="F42"/>
  <c r="F43"/>
  <c r="F45"/>
  <c r="F47"/>
  <c r="F48"/>
  <c r="F49"/>
  <c r="F51"/>
  <c r="F52"/>
  <c r="F54"/>
  <c r="F55"/>
  <c r="F56"/>
  <c r="F59"/>
  <c r="F60"/>
  <c r="F61"/>
  <c r="F62"/>
  <c r="F63"/>
  <c r="F64"/>
  <c r="F68"/>
  <c r="G8" l="1"/>
  <c r="N12"/>
  <c r="N13"/>
  <c r="H53" l="1"/>
  <c r="I53"/>
  <c r="K53"/>
  <c r="G53"/>
  <c r="H50"/>
  <c r="I50"/>
  <c r="J50"/>
  <c r="K50"/>
  <c r="G50"/>
  <c r="K46"/>
  <c r="K44" s="1"/>
  <c r="J46"/>
  <c r="J44" s="1"/>
  <c r="H46"/>
  <c r="H44" s="1"/>
  <c r="I30"/>
  <c r="I29" s="1"/>
  <c r="G46"/>
  <c r="K41"/>
  <c r="J41"/>
  <c r="H41"/>
  <c r="G41"/>
  <c r="H30"/>
  <c r="H29" s="1"/>
  <c r="J30"/>
  <c r="J29" s="1"/>
  <c r="K30"/>
  <c r="K29" s="1"/>
  <c r="K21"/>
  <c r="K8" s="1"/>
  <c r="J21"/>
  <c r="I8"/>
  <c r="F50" l="1"/>
  <c r="K28"/>
  <c r="F41"/>
  <c r="F46"/>
  <c r="F30"/>
  <c r="I28"/>
  <c r="F53"/>
  <c r="G12" i="5" s="1"/>
  <c r="H28" i="3"/>
  <c r="H25" s="1"/>
  <c r="H8" s="1"/>
  <c r="F8" s="1"/>
  <c r="G44"/>
  <c r="F44" s="1"/>
  <c r="J28"/>
  <c r="F29"/>
  <c r="D12" i="5" l="1"/>
  <c r="D10" s="1"/>
  <c r="G10"/>
  <c r="G28" i="3"/>
  <c r="F28" s="1"/>
  <c r="N28" s="1"/>
  <c r="E12" i="5" l="1"/>
  <c r="E10" s="1"/>
  <c r="H10"/>
  <c r="F12" l="1"/>
  <c r="F10" s="1"/>
  <c r="I10"/>
</calcChain>
</file>

<file path=xl/sharedStrings.xml><?xml version="1.0" encoding="utf-8"?>
<sst xmlns="http://schemas.openxmlformats.org/spreadsheetml/2006/main" count="308" uniqueCount="191">
  <si>
    <t>№  п/п</t>
  </si>
  <si>
    <t>Наименование показателя</t>
  </si>
  <si>
    <t>Сумма, рублей</t>
  </si>
  <si>
    <t>1.</t>
  </si>
  <si>
    <t>Нефинансовые активы, всего:</t>
  </si>
  <si>
    <t>Финансовые активы, всего:</t>
  </si>
  <si>
    <t>Обязательства, всего:</t>
  </si>
  <si>
    <t>1.1</t>
  </si>
  <si>
    <t>1.2</t>
  </si>
  <si>
    <t>1.3</t>
  </si>
  <si>
    <t>1.4</t>
  </si>
  <si>
    <t>2.1</t>
  </si>
  <si>
    <t>2.1.1</t>
  </si>
  <si>
    <t>2.1.2</t>
  </si>
  <si>
    <t>2.2</t>
  </si>
  <si>
    <t>2.3</t>
  </si>
  <si>
    <t>2.3.1</t>
  </si>
  <si>
    <t>2.3.2</t>
  </si>
  <si>
    <t>2.3.3</t>
  </si>
  <si>
    <t>3.1</t>
  </si>
  <si>
    <t>3.2</t>
  </si>
  <si>
    <t>3.2.1</t>
  </si>
  <si>
    <t>3.2.2</t>
  </si>
  <si>
    <t>3.2.3</t>
  </si>
  <si>
    <t>Наименование показателя* * Приводятся только те показатели, по которым планируются поступления и выплаты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</si>
  <si>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</si>
  <si>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</si>
  <si>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– 0, 00)</t>
  </si>
  <si>
    <t>Всего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</si>
  <si>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</si>
  <si>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</si>
  <si>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</si>
  <si>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</si>
  <si>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</si>
  <si>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</si>
  <si>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Х</t>
  </si>
  <si>
    <t>от оказания услуг (выполнения работ)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</si>
  <si>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</si>
  <si>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</si>
  <si>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</si>
  <si>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</si>
  <si>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прочих видов деятельности</t>
  </si>
  <si>
    <t>X</t>
  </si>
  <si>
    <t>иные субсидии, предоставленные из бюджета</t>
  </si>
  <si>
    <t>прочие поступления</t>
  </si>
  <si>
    <t>Выплаты по расходам, всего:</t>
  </si>
  <si>
    <t>прочий основной персонал</t>
  </si>
  <si>
    <t>административно-управленческого персонала</t>
  </si>
  <si>
    <t>вспомогательного персонала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</si>
  <si>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</si>
  <si>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</si>
  <si>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социальные и иные выплаты населению</t>
  </si>
  <si>
    <t>премии и гранты</t>
  </si>
  <si>
    <t>иные выплаты населению</t>
  </si>
  <si>
    <t>иные бюджетные ассигнования</t>
  </si>
  <si>
    <t>уплата налогов, сборов и иных платежей</t>
  </si>
  <si>
    <t>уплата прочих налогов и сборов</t>
  </si>
  <si>
    <t>уплата иных платежей</t>
  </si>
  <si>
    <t>закупка товаров, работ, услуг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</si>
  <si>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</si>
  <si>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</si>
  <si>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</si>
  <si>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</si>
  <si>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</si>
  <si>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</si>
  <si>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</si>
  <si>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</si>
  <si>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остаток средств на конец года</t>
  </si>
  <si>
    <t>1.1. Цели деятельности учреждения (подразделения):</t>
  </si>
  <si>
    <t>1.4. Общая балансовая стоимость недвижимого государственного имущества на последнюю отчетную дату, предшествующую дате составления Плана финансово-хозяйственной деятельности (далее –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</si>
  <si>
    <t>1.5 Общая балансовая стоимость движимого государственного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</si>
  <si>
    <t>Наименование показателя</t>
  </si>
  <si>
    <t>Год начала закупки</t>
  </si>
  <si>
    <t>Сумма выплат по расходам на закупку товаров, работ и услуг, рублей</t>
  </si>
  <si>
    <t>(с точностью до двух знаков после запятой - 0,00)</t>
  </si>
  <si>
    <t>Всего на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</si>
  <si>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</si>
  <si>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</si>
  <si>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</si>
  <si>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</si>
  <si>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</si>
  <si>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Остаток средств на конец года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</si>
  <si>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</si>
  <si>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</si>
  <si>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</si>
  <si>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</t>
  </si>
  <si>
    <t>государственного (муниципального) заказчика</t>
  </si>
  <si>
    <t>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</si>
  <si>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</si>
  <si>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в том числе: от собственности</t>
  </si>
  <si>
    <t>из них: от оказания услуг (выполнения работ) на платной основе</t>
  </si>
  <si>
    <t>в том числе: от образовательной деятельности</t>
  </si>
  <si>
    <t>в том числе: от реализации основных общеобразовательных программ</t>
  </si>
  <si>
    <t>в том числе: от реализации образовательных программ дошкольного образования</t>
  </si>
  <si>
    <t>в том числе: от реализации дополнительных общеобразовательных программ</t>
  </si>
  <si>
    <t>в том числе: выплаты персоналу</t>
  </si>
  <si>
    <t>из них: фонд оплаты труда</t>
  </si>
  <si>
    <t>из них: исполнение судебных актов Российской Федерации и мировых соглашений по возмещению вреда, причинённого в результате деятельности учреждений</t>
  </si>
  <si>
    <t>из них: налог на имущество и земельный налог</t>
  </si>
  <si>
    <t>из них: научно-исследовательские и опытно-конструкторские работы</t>
  </si>
  <si>
    <t>из них: услуги связи</t>
  </si>
  <si>
    <t>План финансово-хозяйственной деятельности</t>
  </si>
  <si>
    <t>КОДЫ</t>
  </si>
  <si>
    <t>Дата</t>
  </si>
  <si>
    <t>Дата предыдущего утвержденного плана</t>
  </si>
  <si>
    <t>(адрес фактического местонахождения учреждения (подразделения)</t>
  </si>
  <si>
    <t xml:space="preserve"> по ОКПО</t>
  </si>
  <si>
    <t>ИНН</t>
  </si>
  <si>
    <t>КПП</t>
  </si>
  <si>
    <t>единица измерения по ОКЕИ</t>
  </si>
  <si>
    <t>код по реестру участников бюджетного процесса</t>
  </si>
  <si>
    <t>из них: недвижимое имущество, всего:</t>
  </si>
  <si>
    <t>в том числе: остаточная стоимость</t>
  </si>
  <si>
    <t>особо ценное движимое имущество, всего:</t>
  </si>
  <si>
    <t>из них:  денежные средства учреждения, всего</t>
  </si>
  <si>
    <t>денежные средства учреждения на счетах</t>
  </si>
  <si>
    <t>денежные средства учреждения, размещенные на депозиты в кредитной организации</t>
  </si>
  <si>
    <t>иные финансовые инструменты</t>
  </si>
  <si>
    <t>Дебиторская задолженность, всего:</t>
  </si>
  <si>
    <t>из них:  дебиторская задолженность по доходам</t>
  </si>
  <si>
    <t>дебиторская задолженность по расходам</t>
  </si>
  <si>
    <t>иная дебиторская задолженность</t>
  </si>
  <si>
    <t>из них долговые обязательства</t>
  </si>
  <si>
    <t>кредиторская задолженность, всего:</t>
  </si>
  <si>
    <t>из них: 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</si>
  <si>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</si>
  <si>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   просроченная кредиторская задолженность</t>
  </si>
  <si>
    <t>Сумма, рублей (с точностью до двух знаков после запятой- 0,00)</t>
  </si>
  <si>
    <t>Сумма (руб., с точностью до двух знаков после запятой - 0,00)</t>
  </si>
  <si>
    <t>(подпись)</t>
  </si>
  <si>
    <t>(расшифровка подписи)</t>
  </si>
  <si>
    <t xml:space="preserve">Главный бухгалтер </t>
  </si>
  <si>
    <t>Руководитель</t>
  </si>
  <si>
    <t xml:space="preserve">на 2017 год </t>
  </si>
  <si>
    <t>Субсидия на финансовое обеспечение выполнения муниципального задания</t>
  </si>
  <si>
    <t>из них: капитальные вложения на приобретение объектов недвижимого имущества муниципальными учреждениями</t>
  </si>
  <si>
    <t>капитальные вложения на строительство объектов недвижимого имущества муниципальными учреждениями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</si>
  <si>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</si>
  <si>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обеспечения муниципальных нужд</t>
  </si>
  <si>
    <t>в том числе: пед. работники осн. Персонал</t>
  </si>
  <si>
    <t>УТВЕРЖДАЮ_____________________</t>
  </si>
  <si>
    <t>«______» __________________ 20 17  г.</t>
  </si>
  <si>
    <t>капитальные вложения в объекты муниципальной собственности</t>
  </si>
  <si>
    <t>142801001</t>
  </si>
  <si>
    <t>4.2.1-1</t>
  </si>
  <si>
    <t>4.2.1-2</t>
  </si>
  <si>
    <t>4.2.2.</t>
  </si>
  <si>
    <t>IV. Показатели выплат по расходам на закупку товаров, работ, услуг муниципального учреждения (подразделения) на 2017 г.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</si>
  <si>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</si>
  <si>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</si>
  <si>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</si>
  <si>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2.2.1.</t>
  </si>
  <si>
    <t>Муниципальное бюджетное дошкольное образовательное учреждение "Детский сад "Мичил"</t>
  </si>
  <si>
    <t>678624 с.Кюпцы ул.Советская, 24</t>
  </si>
  <si>
    <t>31450027</t>
  </si>
  <si>
    <t>1428003343</t>
  </si>
  <si>
    <t>Заведующая МБДОУ "Детский сад "_Мичил__" Усть-Майского улуса (района)"</t>
  </si>
  <si>
    <t>Ефимова М.А.</t>
  </si>
  <si>
    <t>2.1.2.</t>
  </si>
  <si>
    <t>КОСГУ</t>
  </si>
  <si>
    <t>Регкласс</t>
  </si>
  <si>
    <t>таблица 1</t>
  </si>
  <si>
    <t xml:space="preserve"> Показатели финансового состояния учреждения (подразделения) на 2017 г.</t>
  </si>
  <si>
    <t>I. Сведения о деятельности учреждения (подразделения)</t>
  </si>
  <si>
    <t>1.2. Основные виды деятельности  учреждения (подразделения):</t>
  </si>
  <si>
    <t>1.3. Перечень услуг (работ), относящихся в соответствии с уставом учреждения (положением подразделения) к его основным видам деятельности, предоставление которых для физических и юридических лиц осуществляется за плату:</t>
  </si>
  <si>
    <t>нет</t>
  </si>
  <si>
    <t>таблица 2</t>
  </si>
  <si>
    <t>Показатели по поступлениям и выплатам учреждения (подразделения) на 2017 год</t>
  </si>
  <si>
    <t>таблица 2.1</t>
  </si>
  <si>
    <t>таблица 3</t>
  </si>
  <si>
    <t>Сведения о средствах, поступающих во временное распоряжение учреждения (подразделения) на 2017 г.</t>
  </si>
  <si>
    <t>таблица 4</t>
  </si>
  <si>
    <t xml:space="preserve"> Справочная информация</t>
  </si>
  <si>
    <t>Осуществление образовательной деятельности по образовательной программме дошкольного образования</t>
  </si>
  <si>
    <t>Дошкольное образование. Присмотр и уход за детьми</t>
  </si>
  <si>
    <t>02682</t>
  </si>
  <si>
    <t xml:space="preserve">Поступления от доходов, всего: </t>
  </si>
  <si>
    <t>от штрафов, пеней и иных сумм принудительного изъятия</t>
  </si>
  <si>
    <t>прочие доходы</t>
  </si>
  <si>
    <t>от операций с активами</t>
  </si>
  <si>
    <t>Поступление финансовых активов</t>
  </si>
  <si>
    <t>из них: увеличение остатков средств</t>
  </si>
  <si>
    <t>Выбытие финансовых активов</t>
  </si>
  <si>
    <t>Из них: уменьшение остатков средств</t>
  </si>
  <si>
    <t>прочие выбытия</t>
  </si>
  <si>
    <t>остаток средств на начало года</t>
  </si>
  <si>
    <t>Передвижки по муниципальному заданию</t>
  </si>
  <si>
    <t>4.2.3.</t>
  </si>
  <si>
    <t>пед. работники осн. Персонал</t>
  </si>
  <si>
    <t>Архипова Н.О.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</si>
</sst>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04"/>
      <scheme val="minor"/>
    </font>
    <font>
      <b/>
      <sz val="11"/>
      <color rgb="FF072B6F"/>
      <name val="Tahoma"/>
      <family val="2"/>
      <charset val="204"/>
    </font>
    <font>
      <sz val="9"/>
      <color theme="1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3"/>
      <color rgb="FF404040"/>
      <name val="Tahoma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theme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1"/>
      <color theme="10"/>
      <name val="Times New Roman"/>
      <family val="1"/>
      <charset val="204"/>
    </font>
    <font>
      <b/>
      <u/>
      <sz val="8"/>
      <color theme="1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rgb="FF404040"/>
      <name val="Tahoma"/>
      <family val="2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horizontal="right" vertical="center" wrapText="1"/>
    </xf>
    <xf numFmtId="0" fontId="18" fillId="2" borderId="8" xfId="0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4" fontId="18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1" fillId="2" borderId="8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0" fontId="27" fillId="0" borderId="17" xfId="0" applyFont="1" applyBorder="1" applyAlignment="1"/>
    <xf numFmtId="4" fontId="27" fillId="0" borderId="0" xfId="0" applyNumberFormat="1" applyFont="1" applyBorder="1" applyAlignment="1"/>
    <xf numFmtId="0" fontId="0" fillId="0" borderId="0" xfId="0" applyAlignment="1">
      <alignment vertical="center"/>
    </xf>
    <xf numFmtId="4" fontId="5" fillId="0" borderId="0" xfId="0" applyNumberFormat="1" applyFont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 applyAlignment="1">
      <alignment horizontal="right"/>
    </xf>
    <xf numFmtId="0" fontId="43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49" fontId="0" fillId="0" borderId="8" xfId="0" applyNumberFormat="1" applyBorder="1" applyAlignment="1">
      <alignment horizont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1" fillId="0" borderId="0" xfId="0" applyFont="1" applyFill="1"/>
    <xf numFmtId="0" fontId="0" fillId="0" borderId="0" xfId="0" applyFill="1"/>
    <xf numFmtId="0" fontId="42" fillId="0" borderId="0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left" vertical="center" wrapText="1"/>
    </xf>
    <xf numFmtId="4" fontId="35" fillId="0" borderId="8" xfId="1" applyNumberFormat="1" applyFont="1" applyFill="1" applyBorder="1" applyAlignment="1">
      <alignment horizontal="right" vertical="center"/>
    </xf>
    <xf numFmtId="4" fontId="39" fillId="0" borderId="8" xfId="1" applyNumberFormat="1" applyFont="1" applyFill="1" applyBorder="1" applyAlignment="1">
      <alignment horizontal="right" vertical="center"/>
    </xf>
    <xf numFmtId="0" fontId="39" fillId="0" borderId="8" xfId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right" vertical="center"/>
    </xf>
    <xf numFmtId="0" fontId="30" fillId="0" borderId="8" xfId="0" applyFont="1" applyFill="1" applyBorder="1" applyAlignment="1">
      <alignment horizontal="left" vertical="center" wrapText="1"/>
    </xf>
    <xf numFmtId="4" fontId="37" fillId="0" borderId="8" xfId="0" applyNumberFormat="1" applyFont="1" applyFill="1" applyBorder="1" applyAlignment="1">
      <alignment horizontal="right"/>
    </xf>
    <xf numFmtId="4" fontId="0" fillId="0" borderId="0" xfId="0" applyNumberFormat="1" applyFill="1"/>
    <xf numFmtId="4" fontId="38" fillId="0" borderId="8" xfId="0" applyNumberFormat="1" applyFont="1" applyFill="1" applyBorder="1" applyAlignment="1">
      <alignment horizontal="right"/>
    </xf>
    <xf numFmtId="14" fontId="30" fillId="0" borderId="8" xfId="0" applyNumberFormat="1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right"/>
    </xf>
    <xf numFmtId="0" fontId="29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36" fillId="0" borderId="8" xfId="1" applyFont="1" applyFill="1" applyBorder="1" applyAlignment="1">
      <alignment horizontal="right" vertical="center"/>
    </xf>
    <xf numFmtId="2" fontId="36" fillId="0" borderId="8" xfId="1" applyNumberFormat="1" applyFont="1" applyFill="1" applyBorder="1" applyAlignment="1">
      <alignment horizontal="right" vertical="center"/>
    </xf>
    <xf numFmtId="2" fontId="0" fillId="0" borderId="0" xfId="0" applyNumberFormat="1" applyFill="1"/>
    <xf numFmtId="4" fontId="32" fillId="0" borderId="8" xfId="1" applyNumberFormat="1" applyFont="1" applyFill="1" applyBorder="1" applyAlignment="1">
      <alignment horizontal="right" vertical="center"/>
    </xf>
    <xf numFmtId="4" fontId="44" fillId="0" borderId="8" xfId="1" applyNumberFormat="1" applyFont="1" applyFill="1" applyBorder="1" applyAlignment="1">
      <alignment horizontal="right" vertical="center"/>
    </xf>
    <xf numFmtId="4" fontId="19" fillId="0" borderId="8" xfId="0" applyNumberFormat="1" applyFont="1" applyFill="1" applyBorder="1" applyAlignment="1">
      <alignment horizontal="right"/>
    </xf>
    <xf numFmtId="4" fontId="31" fillId="0" borderId="8" xfId="0" applyNumberFormat="1" applyFont="1" applyFill="1" applyBorder="1" applyAlignment="1">
      <alignment horizontal="right"/>
    </xf>
    <xf numFmtId="4" fontId="33" fillId="0" borderId="8" xfId="0" applyNumberFormat="1" applyFont="1" applyFill="1" applyBorder="1" applyAlignment="1">
      <alignment horizontal="right"/>
    </xf>
    <xf numFmtId="0" fontId="34" fillId="0" borderId="8" xfId="1" applyFont="1" applyFill="1" applyBorder="1" applyAlignment="1">
      <alignment horizontal="right" vertical="center"/>
    </xf>
    <xf numFmtId="2" fontId="34" fillId="0" borderId="8" xfId="1" applyNumberFormat="1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left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right" vertical="center"/>
    </xf>
    <xf numFmtId="0" fontId="0" fillId="0" borderId="0" xfId="0" applyFont="1" applyFill="1"/>
    <xf numFmtId="4" fontId="19" fillId="3" borderId="8" xfId="0" applyNumberFormat="1" applyFont="1" applyFill="1" applyBorder="1" applyAlignment="1">
      <alignment horizontal="right"/>
    </xf>
    <xf numFmtId="4" fontId="44" fillId="3" borderId="8" xfId="1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25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1" fillId="2" borderId="8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2057400</xdr:colOff>
      <xdr:row>2</xdr:row>
      <xdr:rowOff>152400</xdr:rowOff>
    </xdr:from>
    <xdr:to>
      <xdr:col>0</xdr:col>
      <xdr:colOff>2242131</xdr:colOff>
      <xdr:row>3</xdr:row>
      <xdr:rowOff>16910</xdr:rowOff>
    </xdr:to>
    <xdr:sp macro="" textlink="">
      <xdr:nvSpPr>
        <xdr:cNvPr id="3" name="TextBox 5"/>
        <xdr:cNvSpPr txBox="1"/>
      </xdr:nvSpPr>
      <xdr:spPr>
        <a:xfrm>
          <a:off x="2066925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 editAs="oneCell">
    <xdr:from>
      <xdr:col>0</xdr:col>
      <xdr:colOff>2057400</xdr:colOff>
      <xdr:row>2</xdr:row>
      <xdr:rowOff>152400</xdr:rowOff>
    </xdr:from>
    <xdr:to>
      <xdr:col>0</xdr:col>
      <xdr:colOff>2242131</xdr:colOff>
      <xdr:row>3</xdr:row>
      <xdr:rowOff>16910</xdr:rowOff>
    </xdr:to>
    <xdr:sp macro="" textlink="">
      <xdr:nvSpPr>
        <xdr:cNvPr id="4" name="TextBox 5"/>
        <xdr:cNvSpPr txBox="1"/>
      </xdr:nvSpPr>
      <xdr:spPr>
        <a:xfrm>
          <a:off x="2066925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topLeftCell="A28" workbookViewId="0">
      <selection activeCell="D24" sqref="D24"/>
    </sheetView>
  </sheetViews>
  <sheetFormatPr defaultRowHeight="14.4"/>
  <cols>
    <col min="1" max="1" width="41.33203125" customWidth="1"/>
    <col min="2" max="2" width="5" customWidth="1"/>
    <col min="3" max="3" width="22.44140625" customWidth="1"/>
    <col min="4" max="4" width="17.44140625" customWidth="1"/>
    <col min="257" max="257" width="46.88671875" customWidth="1"/>
    <col min="258" max="258" width="11.33203125" customWidth="1"/>
    <col min="259" max="259" width="19.109375" customWidth="1"/>
    <col min="260" max="260" width="17.44140625" customWidth="1"/>
    <col min="513" max="513" width="46.88671875" customWidth="1"/>
    <col min="514" max="514" width="11.33203125" customWidth="1"/>
    <col min="515" max="515" width="19.109375" customWidth="1"/>
    <col min="516" max="516" width="17.44140625" customWidth="1"/>
    <col min="769" max="769" width="46.88671875" customWidth="1"/>
    <col min="770" max="770" width="11.33203125" customWidth="1"/>
    <col min="771" max="771" width="19.109375" customWidth="1"/>
    <col min="772" max="772" width="17.44140625" customWidth="1"/>
    <col min="1025" max="1025" width="46.88671875" customWidth="1"/>
    <col min="1026" max="1026" width="11.33203125" customWidth="1"/>
    <col min="1027" max="1027" width="19.109375" customWidth="1"/>
    <col min="1028" max="1028" width="17.44140625" customWidth="1"/>
    <col min="1281" max="1281" width="46.88671875" customWidth="1"/>
    <col min="1282" max="1282" width="11.33203125" customWidth="1"/>
    <col min="1283" max="1283" width="19.109375" customWidth="1"/>
    <col min="1284" max="1284" width="17.44140625" customWidth="1"/>
    <col min="1537" max="1537" width="46.88671875" customWidth="1"/>
    <col min="1538" max="1538" width="11.33203125" customWidth="1"/>
    <col min="1539" max="1539" width="19.109375" customWidth="1"/>
    <col min="1540" max="1540" width="17.44140625" customWidth="1"/>
    <col min="1793" max="1793" width="46.88671875" customWidth="1"/>
    <col min="1794" max="1794" width="11.33203125" customWidth="1"/>
    <col min="1795" max="1795" width="19.109375" customWidth="1"/>
    <col min="1796" max="1796" width="17.44140625" customWidth="1"/>
    <col min="2049" max="2049" width="46.88671875" customWidth="1"/>
    <col min="2050" max="2050" width="11.33203125" customWidth="1"/>
    <col min="2051" max="2051" width="19.109375" customWidth="1"/>
    <col min="2052" max="2052" width="17.44140625" customWidth="1"/>
    <col min="2305" max="2305" width="46.88671875" customWidth="1"/>
    <col min="2306" max="2306" width="11.33203125" customWidth="1"/>
    <col min="2307" max="2307" width="19.109375" customWidth="1"/>
    <col min="2308" max="2308" width="17.44140625" customWidth="1"/>
    <col min="2561" max="2561" width="46.88671875" customWidth="1"/>
    <col min="2562" max="2562" width="11.33203125" customWidth="1"/>
    <col min="2563" max="2563" width="19.109375" customWidth="1"/>
    <col min="2564" max="2564" width="17.44140625" customWidth="1"/>
    <col min="2817" max="2817" width="46.88671875" customWidth="1"/>
    <col min="2818" max="2818" width="11.33203125" customWidth="1"/>
    <col min="2819" max="2819" width="19.109375" customWidth="1"/>
    <col min="2820" max="2820" width="17.44140625" customWidth="1"/>
    <col min="3073" max="3073" width="46.88671875" customWidth="1"/>
    <col min="3074" max="3074" width="11.33203125" customWidth="1"/>
    <col min="3075" max="3075" width="19.109375" customWidth="1"/>
    <col min="3076" max="3076" width="17.44140625" customWidth="1"/>
    <col min="3329" max="3329" width="46.88671875" customWidth="1"/>
    <col min="3330" max="3330" width="11.33203125" customWidth="1"/>
    <col min="3331" max="3331" width="19.109375" customWidth="1"/>
    <col min="3332" max="3332" width="17.44140625" customWidth="1"/>
    <col min="3585" max="3585" width="46.88671875" customWidth="1"/>
    <col min="3586" max="3586" width="11.33203125" customWidth="1"/>
    <col min="3587" max="3587" width="19.109375" customWidth="1"/>
    <col min="3588" max="3588" width="17.44140625" customWidth="1"/>
    <col min="3841" max="3841" width="46.88671875" customWidth="1"/>
    <col min="3842" max="3842" width="11.33203125" customWidth="1"/>
    <col min="3843" max="3843" width="19.109375" customWidth="1"/>
    <col min="3844" max="3844" width="17.44140625" customWidth="1"/>
    <col min="4097" max="4097" width="46.88671875" customWidth="1"/>
    <col min="4098" max="4098" width="11.33203125" customWidth="1"/>
    <col min="4099" max="4099" width="19.109375" customWidth="1"/>
    <col min="4100" max="4100" width="17.44140625" customWidth="1"/>
    <col min="4353" max="4353" width="46.88671875" customWidth="1"/>
    <col min="4354" max="4354" width="11.33203125" customWidth="1"/>
    <col min="4355" max="4355" width="19.109375" customWidth="1"/>
    <col min="4356" max="4356" width="17.44140625" customWidth="1"/>
    <col min="4609" max="4609" width="46.88671875" customWidth="1"/>
    <col min="4610" max="4610" width="11.33203125" customWidth="1"/>
    <col min="4611" max="4611" width="19.109375" customWidth="1"/>
    <col min="4612" max="4612" width="17.44140625" customWidth="1"/>
    <col min="4865" max="4865" width="46.88671875" customWidth="1"/>
    <col min="4866" max="4866" width="11.33203125" customWidth="1"/>
    <col min="4867" max="4867" width="19.109375" customWidth="1"/>
    <col min="4868" max="4868" width="17.44140625" customWidth="1"/>
    <col min="5121" max="5121" width="46.88671875" customWidth="1"/>
    <col min="5122" max="5122" width="11.33203125" customWidth="1"/>
    <col min="5123" max="5123" width="19.109375" customWidth="1"/>
    <col min="5124" max="5124" width="17.44140625" customWidth="1"/>
    <col min="5377" max="5377" width="46.88671875" customWidth="1"/>
    <col min="5378" max="5378" width="11.33203125" customWidth="1"/>
    <col min="5379" max="5379" width="19.109375" customWidth="1"/>
    <col min="5380" max="5380" width="17.44140625" customWidth="1"/>
    <col min="5633" max="5633" width="46.88671875" customWidth="1"/>
    <col min="5634" max="5634" width="11.33203125" customWidth="1"/>
    <col min="5635" max="5635" width="19.109375" customWidth="1"/>
    <col min="5636" max="5636" width="17.44140625" customWidth="1"/>
    <col min="5889" max="5889" width="46.88671875" customWidth="1"/>
    <col min="5890" max="5890" width="11.33203125" customWidth="1"/>
    <col min="5891" max="5891" width="19.109375" customWidth="1"/>
    <col min="5892" max="5892" width="17.44140625" customWidth="1"/>
    <col min="6145" max="6145" width="46.88671875" customWidth="1"/>
    <col min="6146" max="6146" width="11.33203125" customWidth="1"/>
    <col min="6147" max="6147" width="19.109375" customWidth="1"/>
    <col min="6148" max="6148" width="17.44140625" customWidth="1"/>
    <col min="6401" max="6401" width="46.88671875" customWidth="1"/>
    <col min="6402" max="6402" width="11.33203125" customWidth="1"/>
    <col min="6403" max="6403" width="19.109375" customWidth="1"/>
    <col min="6404" max="6404" width="17.44140625" customWidth="1"/>
    <col min="6657" max="6657" width="46.88671875" customWidth="1"/>
    <col min="6658" max="6658" width="11.33203125" customWidth="1"/>
    <col min="6659" max="6659" width="19.109375" customWidth="1"/>
    <col min="6660" max="6660" width="17.44140625" customWidth="1"/>
    <col min="6913" max="6913" width="46.88671875" customWidth="1"/>
    <col min="6914" max="6914" width="11.33203125" customWidth="1"/>
    <col min="6915" max="6915" width="19.109375" customWidth="1"/>
    <col min="6916" max="6916" width="17.44140625" customWidth="1"/>
    <col min="7169" max="7169" width="46.88671875" customWidth="1"/>
    <col min="7170" max="7170" width="11.33203125" customWidth="1"/>
    <col min="7171" max="7171" width="19.109375" customWidth="1"/>
    <col min="7172" max="7172" width="17.44140625" customWidth="1"/>
    <col min="7425" max="7425" width="46.88671875" customWidth="1"/>
    <col min="7426" max="7426" width="11.33203125" customWidth="1"/>
    <col min="7427" max="7427" width="19.109375" customWidth="1"/>
    <col min="7428" max="7428" width="17.44140625" customWidth="1"/>
    <col min="7681" max="7681" width="46.88671875" customWidth="1"/>
    <col min="7682" max="7682" width="11.33203125" customWidth="1"/>
    <col min="7683" max="7683" width="19.109375" customWidth="1"/>
    <col min="7684" max="7684" width="17.44140625" customWidth="1"/>
    <col min="7937" max="7937" width="46.88671875" customWidth="1"/>
    <col min="7938" max="7938" width="11.33203125" customWidth="1"/>
    <col min="7939" max="7939" width="19.109375" customWidth="1"/>
    <col min="7940" max="7940" width="17.44140625" customWidth="1"/>
    <col min="8193" max="8193" width="46.88671875" customWidth="1"/>
    <col min="8194" max="8194" width="11.33203125" customWidth="1"/>
    <col min="8195" max="8195" width="19.109375" customWidth="1"/>
    <col min="8196" max="8196" width="17.44140625" customWidth="1"/>
    <col min="8449" max="8449" width="46.88671875" customWidth="1"/>
    <col min="8450" max="8450" width="11.33203125" customWidth="1"/>
    <col min="8451" max="8451" width="19.109375" customWidth="1"/>
    <col min="8452" max="8452" width="17.44140625" customWidth="1"/>
    <col min="8705" max="8705" width="46.88671875" customWidth="1"/>
    <col min="8706" max="8706" width="11.33203125" customWidth="1"/>
    <col min="8707" max="8707" width="19.109375" customWidth="1"/>
    <col min="8708" max="8708" width="17.44140625" customWidth="1"/>
    <col min="8961" max="8961" width="46.88671875" customWidth="1"/>
    <col min="8962" max="8962" width="11.33203125" customWidth="1"/>
    <col min="8963" max="8963" width="19.109375" customWidth="1"/>
    <col min="8964" max="8964" width="17.44140625" customWidth="1"/>
    <col min="9217" max="9217" width="46.88671875" customWidth="1"/>
    <col min="9218" max="9218" width="11.33203125" customWidth="1"/>
    <col min="9219" max="9219" width="19.109375" customWidth="1"/>
    <col min="9220" max="9220" width="17.44140625" customWidth="1"/>
    <col min="9473" max="9473" width="46.88671875" customWidth="1"/>
    <col min="9474" max="9474" width="11.33203125" customWidth="1"/>
    <col min="9475" max="9475" width="19.109375" customWidth="1"/>
    <col min="9476" max="9476" width="17.44140625" customWidth="1"/>
    <col min="9729" max="9729" width="46.88671875" customWidth="1"/>
    <col min="9730" max="9730" width="11.33203125" customWidth="1"/>
    <col min="9731" max="9731" width="19.109375" customWidth="1"/>
    <col min="9732" max="9732" width="17.44140625" customWidth="1"/>
    <col min="9985" max="9985" width="46.88671875" customWidth="1"/>
    <col min="9986" max="9986" width="11.33203125" customWidth="1"/>
    <col min="9987" max="9987" width="19.109375" customWidth="1"/>
    <col min="9988" max="9988" width="17.44140625" customWidth="1"/>
    <col min="10241" max="10241" width="46.88671875" customWidth="1"/>
    <col min="10242" max="10242" width="11.33203125" customWidth="1"/>
    <col min="10243" max="10243" width="19.109375" customWidth="1"/>
    <col min="10244" max="10244" width="17.44140625" customWidth="1"/>
    <col min="10497" max="10497" width="46.88671875" customWidth="1"/>
    <col min="10498" max="10498" width="11.33203125" customWidth="1"/>
    <col min="10499" max="10499" width="19.109375" customWidth="1"/>
    <col min="10500" max="10500" width="17.44140625" customWidth="1"/>
    <col min="10753" max="10753" width="46.88671875" customWidth="1"/>
    <col min="10754" max="10754" width="11.33203125" customWidth="1"/>
    <col min="10755" max="10755" width="19.109375" customWidth="1"/>
    <col min="10756" max="10756" width="17.44140625" customWidth="1"/>
    <col min="11009" max="11009" width="46.88671875" customWidth="1"/>
    <col min="11010" max="11010" width="11.33203125" customWidth="1"/>
    <col min="11011" max="11011" width="19.109375" customWidth="1"/>
    <col min="11012" max="11012" width="17.44140625" customWidth="1"/>
    <col min="11265" max="11265" width="46.88671875" customWidth="1"/>
    <col min="11266" max="11266" width="11.33203125" customWidth="1"/>
    <col min="11267" max="11267" width="19.109375" customWidth="1"/>
    <col min="11268" max="11268" width="17.44140625" customWidth="1"/>
    <col min="11521" max="11521" width="46.88671875" customWidth="1"/>
    <col min="11522" max="11522" width="11.33203125" customWidth="1"/>
    <col min="11523" max="11523" width="19.109375" customWidth="1"/>
    <col min="11524" max="11524" width="17.44140625" customWidth="1"/>
    <col min="11777" max="11777" width="46.88671875" customWidth="1"/>
    <col min="11778" max="11778" width="11.33203125" customWidth="1"/>
    <col min="11779" max="11779" width="19.109375" customWidth="1"/>
    <col min="11780" max="11780" width="17.44140625" customWidth="1"/>
    <col min="12033" max="12033" width="46.88671875" customWidth="1"/>
    <col min="12034" max="12034" width="11.33203125" customWidth="1"/>
    <col min="12035" max="12035" width="19.109375" customWidth="1"/>
    <col min="12036" max="12036" width="17.44140625" customWidth="1"/>
    <col min="12289" max="12289" width="46.88671875" customWidth="1"/>
    <col min="12290" max="12290" width="11.33203125" customWidth="1"/>
    <col min="12291" max="12291" width="19.109375" customWidth="1"/>
    <col min="12292" max="12292" width="17.44140625" customWidth="1"/>
    <col min="12545" max="12545" width="46.88671875" customWidth="1"/>
    <col min="12546" max="12546" width="11.33203125" customWidth="1"/>
    <col min="12547" max="12547" width="19.109375" customWidth="1"/>
    <col min="12548" max="12548" width="17.44140625" customWidth="1"/>
    <col min="12801" max="12801" width="46.88671875" customWidth="1"/>
    <col min="12802" max="12802" width="11.33203125" customWidth="1"/>
    <col min="12803" max="12803" width="19.109375" customWidth="1"/>
    <col min="12804" max="12804" width="17.44140625" customWidth="1"/>
    <col min="13057" max="13057" width="46.88671875" customWidth="1"/>
    <col min="13058" max="13058" width="11.33203125" customWidth="1"/>
    <col min="13059" max="13059" width="19.109375" customWidth="1"/>
    <col min="13060" max="13060" width="17.44140625" customWidth="1"/>
    <col min="13313" max="13313" width="46.88671875" customWidth="1"/>
    <col min="13314" max="13314" width="11.33203125" customWidth="1"/>
    <col min="13315" max="13315" width="19.109375" customWidth="1"/>
    <col min="13316" max="13316" width="17.44140625" customWidth="1"/>
    <col min="13569" max="13569" width="46.88671875" customWidth="1"/>
    <col min="13570" max="13570" width="11.33203125" customWidth="1"/>
    <col min="13571" max="13571" width="19.109375" customWidth="1"/>
    <col min="13572" max="13572" width="17.44140625" customWidth="1"/>
    <col min="13825" max="13825" width="46.88671875" customWidth="1"/>
    <col min="13826" max="13826" width="11.33203125" customWidth="1"/>
    <col min="13827" max="13827" width="19.109375" customWidth="1"/>
    <col min="13828" max="13828" width="17.44140625" customWidth="1"/>
    <col min="14081" max="14081" width="46.88671875" customWidth="1"/>
    <col min="14082" max="14082" width="11.33203125" customWidth="1"/>
    <col min="14083" max="14083" width="19.109375" customWidth="1"/>
    <col min="14084" max="14084" width="17.44140625" customWidth="1"/>
    <col min="14337" max="14337" width="46.88671875" customWidth="1"/>
    <col min="14338" max="14338" width="11.33203125" customWidth="1"/>
    <col min="14339" max="14339" width="19.109375" customWidth="1"/>
    <col min="14340" max="14340" width="17.44140625" customWidth="1"/>
    <col min="14593" max="14593" width="46.88671875" customWidth="1"/>
    <col min="14594" max="14594" width="11.33203125" customWidth="1"/>
    <col min="14595" max="14595" width="19.109375" customWidth="1"/>
    <col min="14596" max="14596" width="17.44140625" customWidth="1"/>
    <col min="14849" max="14849" width="46.88671875" customWidth="1"/>
    <col min="14850" max="14850" width="11.33203125" customWidth="1"/>
    <col min="14851" max="14851" width="19.109375" customWidth="1"/>
    <col min="14852" max="14852" width="17.44140625" customWidth="1"/>
    <col min="15105" max="15105" width="46.88671875" customWidth="1"/>
    <col min="15106" max="15106" width="11.33203125" customWidth="1"/>
    <col min="15107" max="15107" width="19.109375" customWidth="1"/>
    <col min="15108" max="15108" width="17.44140625" customWidth="1"/>
    <col min="15361" max="15361" width="46.88671875" customWidth="1"/>
    <col min="15362" max="15362" width="11.33203125" customWidth="1"/>
    <col min="15363" max="15363" width="19.109375" customWidth="1"/>
    <col min="15364" max="15364" width="17.44140625" customWidth="1"/>
    <col min="15617" max="15617" width="46.88671875" customWidth="1"/>
    <col min="15618" max="15618" width="11.33203125" customWidth="1"/>
    <col min="15619" max="15619" width="19.109375" customWidth="1"/>
    <col min="15620" max="15620" width="17.44140625" customWidth="1"/>
    <col min="15873" max="15873" width="46.88671875" customWidth="1"/>
    <col min="15874" max="15874" width="11.33203125" customWidth="1"/>
    <col min="15875" max="15875" width="19.109375" customWidth="1"/>
    <col min="15876" max="15876" width="17.44140625" customWidth="1"/>
    <col min="16129" max="16129" width="46.88671875" customWidth="1"/>
    <col min="16130" max="16130" width="11.33203125" customWidth="1"/>
    <col min="16131" max="16131" width="19.109375" customWidth="1"/>
    <col min="16132" max="16132" width="17.44140625" customWidth="1"/>
  </cols>
  <sheetData>
    <row r="1" spans="1:4" ht="16.8">
      <c r="B1" s="80" t="s">
        <v>140</v>
      </c>
      <c r="C1" s="80"/>
      <c r="D1" s="80"/>
    </row>
    <row r="2" spans="1:4" ht="16.8">
      <c r="C2" s="4"/>
      <c r="D2" s="4"/>
    </row>
    <row r="3" spans="1:4" ht="57.75" customHeight="1">
      <c r="B3" s="89" t="s">
        <v>156</v>
      </c>
      <c r="C3" s="89"/>
      <c r="D3" s="89"/>
    </row>
    <row r="4" spans="1:4" ht="16.8">
      <c r="B4" s="81" t="s">
        <v>157</v>
      </c>
      <c r="C4" s="81"/>
      <c r="D4" s="81"/>
    </row>
    <row r="5" spans="1:4" ht="16.8">
      <c r="C5" s="5"/>
      <c r="D5" s="5"/>
    </row>
    <row r="6" spans="1:4" ht="16.8">
      <c r="B6" s="82" t="s">
        <v>141</v>
      </c>
      <c r="C6" s="82"/>
      <c r="D6" s="82"/>
    </row>
    <row r="7" spans="1:4" ht="15.6">
      <c r="C7" s="83"/>
      <c r="D7" s="83"/>
    </row>
    <row r="9" spans="1:4" ht="18">
      <c r="A9" s="6"/>
      <c r="B9" s="6"/>
    </row>
    <row r="10" spans="1:4" ht="18">
      <c r="A10" s="84" t="s">
        <v>101</v>
      </c>
      <c r="B10" s="84"/>
      <c r="C10" s="84"/>
      <c r="D10" s="84"/>
    </row>
    <row r="11" spans="1:4" ht="18">
      <c r="A11" s="84" t="s">
        <v>133</v>
      </c>
      <c r="B11" s="84"/>
      <c r="C11" s="84"/>
      <c r="D11" s="84"/>
    </row>
    <row r="12" spans="1:4" ht="15.6">
      <c r="A12" s="85"/>
      <c r="B12" s="85"/>
      <c r="C12" s="85"/>
      <c r="D12" s="85"/>
    </row>
    <row r="13" spans="1:4" ht="66" customHeight="1">
      <c r="A13" s="86" t="s">
        <v>152</v>
      </c>
      <c r="B13" s="86"/>
      <c r="C13" s="86"/>
      <c r="D13" s="86"/>
    </row>
    <row r="14" spans="1:4">
      <c r="A14" s="87"/>
      <c r="B14" s="87"/>
      <c r="C14" s="87"/>
      <c r="D14" s="87"/>
    </row>
    <row r="15" spans="1:4" ht="18">
      <c r="A15" s="7"/>
      <c r="B15" s="7"/>
      <c r="D15" s="8" t="s">
        <v>102</v>
      </c>
    </row>
    <row r="16" spans="1:4" ht="18">
      <c r="A16" s="9"/>
      <c r="B16" s="9"/>
      <c r="C16" s="10" t="s">
        <v>103</v>
      </c>
      <c r="D16" s="11"/>
    </row>
    <row r="17" spans="1:4" ht="26.4">
      <c r="A17" s="88" t="s">
        <v>153</v>
      </c>
      <c r="B17" s="88"/>
      <c r="C17" s="10" t="s">
        <v>104</v>
      </c>
      <c r="D17" s="11"/>
    </row>
    <row r="18" spans="1:4" ht="21.75" customHeight="1">
      <c r="A18" s="79" t="s">
        <v>105</v>
      </c>
      <c r="B18" s="79"/>
      <c r="C18" s="10" t="s">
        <v>106</v>
      </c>
      <c r="D18" s="11" t="s">
        <v>154</v>
      </c>
    </row>
    <row r="19" spans="1:4" ht="15.6">
      <c r="A19" s="12"/>
      <c r="B19" s="12"/>
      <c r="C19" s="10"/>
      <c r="D19" s="13"/>
    </row>
    <row r="20" spans="1:4" ht="18">
      <c r="A20" s="14"/>
      <c r="B20" s="14"/>
      <c r="C20" s="15" t="s">
        <v>107</v>
      </c>
      <c r="D20" s="11" t="s">
        <v>155</v>
      </c>
    </row>
    <row r="21" spans="1:4" ht="18">
      <c r="A21" s="14"/>
      <c r="B21" s="14"/>
      <c r="C21" s="15" t="s">
        <v>108</v>
      </c>
      <c r="D21" s="11" t="s">
        <v>143</v>
      </c>
    </row>
    <row r="22" spans="1:4" ht="26.4">
      <c r="A22" s="14"/>
      <c r="B22" s="14"/>
      <c r="C22" s="15" t="s">
        <v>109</v>
      </c>
      <c r="D22" s="11">
        <v>383</v>
      </c>
    </row>
    <row r="23" spans="1:4" ht="26.4">
      <c r="C23" s="16" t="s">
        <v>110</v>
      </c>
      <c r="D23" s="37" t="s">
        <v>176</v>
      </c>
    </row>
  </sheetData>
  <mergeCells count="12">
    <mergeCell ref="A18:B18"/>
    <mergeCell ref="B1:D1"/>
    <mergeCell ref="B4:D4"/>
    <mergeCell ref="B6:D6"/>
    <mergeCell ref="C7:D7"/>
    <mergeCell ref="A10:D10"/>
    <mergeCell ref="A11:D11"/>
    <mergeCell ref="A12:D12"/>
    <mergeCell ref="A13:D13"/>
    <mergeCell ref="A14:D14"/>
    <mergeCell ref="A17:B17"/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opLeftCell="A34" workbookViewId="0">
      <selection activeCell="A3" sqref="A3:C3"/>
    </sheetView>
  </sheetViews>
  <sheetFormatPr defaultRowHeight="14.4"/>
  <cols>
    <col min="1" max="1" width="42.88671875" customWidth="1"/>
    <col min="2" max="2" width="39.5546875" customWidth="1"/>
    <col min="3" max="3" width="21.6640625" customWidth="1"/>
  </cols>
  <sheetData>
    <row r="1" spans="1:3" ht="42" customHeight="1">
      <c r="A1" s="91" t="s">
        <v>163</v>
      </c>
      <c r="B1" s="91"/>
      <c r="C1" s="91"/>
    </row>
    <row r="2" spans="1:3" ht="31.5" customHeight="1">
      <c r="A2" s="90" t="s">
        <v>68</v>
      </c>
      <c r="B2" s="90"/>
      <c r="C2" s="90"/>
    </row>
    <row r="3" spans="1:3" ht="31.5" customHeight="1">
      <c r="A3" s="92" t="s">
        <v>174</v>
      </c>
      <c r="B3" s="92"/>
      <c r="C3" s="92"/>
    </row>
    <row r="4" spans="1:3" ht="51" customHeight="1">
      <c r="A4" s="90" t="s">
        <v>164</v>
      </c>
      <c r="B4" s="90"/>
      <c r="C4" s="90"/>
    </row>
    <row r="5" spans="1:3" ht="25.5" customHeight="1">
      <c r="A5" s="92" t="s">
        <v>175</v>
      </c>
      <c r="B5" s="92"/>
      <c r="C5" s="92"/>
    </row>
    <row r="6" spans="1:3" ht="69" customHeight="1">
      <c r="A6" s="90" t="s">
        <v>165</v>
      </c>
      <c r="B6" s="90"/>
      <c r="C6" s="90"/>
    </row>
    <row r="7" spans="1:3" ht="29.25" customHeight="1">
      <c r="A7" s="92" t="s">
        <v>166</v>
      </c>
      <c r="B7" s="92"/>
      <c r="C7" s="92"/>
    </row>
    <row r="8" spans="1:3" ht="90.75" customHeight="1">
      <c r="A8" s="93" t="s">
        <v>69</v>
      </c>
      <c r="B8" s="93"/>
      <c r="C8" s="93"/>
    </row>
    <row r="9" spans="1:3" ht="23.25" customHeight="1">
      <c r="A9" s="95">
        <v>0</v>
      </c>
      <c r="B9" s="95"/>
      <c r="C9" s="95"/>
    </row>
    <row r="10" spans="1:3" ht="46.5" customHeight="1">
      <c r="A10" s="94" t="s">
        <v>70</v>
      </c>
      <c r="B10" s="94"/>
      <c r="C10" s="94"/>
    </row>
    <row r="11" spans="1:3">
      <c r="A11" s="95">
        <v>2061176.38</v>
      </c>
      <c r="B11" s="95"/>
      <c r="C11" s="95"/>
    </row>
  </sheetData>
  <mergeCells count="11">
    <mergeCell ref="A7:C7"/>
    <mergeCell ref="A8:C8"/>
    <mergeCell ref="A10:C10"/>
    <mergeCell ref="A9:C9"/>
    <mergeCell ref="A11:C11"/>
    <mergeCell ref="A6:C6"/>
    <mergeCell ref="A2:C2"/>
    <mergeCell ref="A1:C1"/>
    <mergeCell ref="A4:C4"/>
    <mergeCell ref="A3:C3"/>
    <mergeCell ref="A5:C5"/>
  </mergeCells>
  <pageMargins left="0.7" right="0.7" top="0.75" bottom="0.75" header="0.3" footer="0.3"/>
  <pageSetup paperSize="9" scale="6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opLeftCell="A32" workbookViewId="0">
      <selection activeCell="C11" sqref="C11"/>
    </sheetView>
  </sheetViews>
  <sheetFormatPr defaultRowHeight="14.4"/>
  <cols>
    <col min="1" max="1" width="7.5546875" customWidth="1"/>
    <col min="2" max="2" width="57.6640625" customWidth="1"/>
    <col min="3" max="3" width="20.109375" customWidth="1"/>
  </cols>
  <sheetData>
    <row r="1" spans="1:3">
      <c r="A1" s="33"/>
      <c r="B1" s="33"/>
      <c r="C1" s="34" t="s">
        <v>161</v>
      </c>
    </row>
    <row r="2" spans="1:3" ht="68.25" customHeight="1">
      <c r="A2" s="96" t="s">
        <v>162</v>
      </c>
      <c r="B2" s="97"/>
      <c r="C2" s="98"/>
    </row>
    <row r="3" spans="1:3" ht="20.100000000000001" customHeight="1">
      <c r="A3" s="20" t="s">
        <v>0</v>
      </c>
      <c r="B3" s="20" t="s">
        <v>1</v>
      </c>
      <c r="C3" s="20" t="s">
        <v>2</v>
      </c>
    </row>
    <row r="4" spans="1:3" ht="20.100000000000001" customHeight="1">
      <c r="A4" s="21">
        <v>1</v>
      </c>
      <c r="B4" s="20">
        <v>2</v>
      </c>
      <c r="C4" s="20">
        <v>3</v>
      </c>
    </row>
    <row r="5" spans="1:3" ht="20.100000000000001" customHeight="1">
      <c r="A5" s="21" t="s">
        <v>3</v>
      </c>
      <c r="B5" s="22" t="s">
        <v>4</v>
      </c>
      <c r="C5" s="23">
        <v>2061176.38</v>
      </c>
    </row>
    <row r="6" spans="1:3" ht="20.100000000000001" customHeight="1">
      <c r="A6" s="21" t="s">
        <v>7</v>
      </c>
      <c r="B6" s="22" t="s">
        <v>111</v>
      </c>
      <c r="C6" s="23"/>
    </row>
    <row r="7" spans="1:3" ht="20.100000000000001" customHeight="1">
      <c r="A7" s="21" t="s">
        <v>8</v>
      </c>
      <c r="B7" s="22" t="s">
        <v>112</v>
      </c>
      <c r="C7" s="23"/>
    </row>
    <row r="8" spans="1:3" ht="20.100000000000001" customHeight="1">
      <c r="A8" s="21" t="s">
        <v>9</v>
      </c>
      <c r="B8" s="22" t="s">
        <v>113</v>
      </c>
      <c r="C8" s="23">
        <v>1134474.25</v>
      </c>
    </row>
    <row r="9" spans="1:3" ht="20.100000000000001" customHeight="1">
      <c r="A9" s="21" t="s">
        <v>10</v>
      </c>
      <c r="B9" s="22" t="s">
        <v>112</v>
      </c>
      <c r="C9" s="23">
        <v>73601.69</v>
      </c>
    </row>
    <row r="10" spans="1:3" ht="20.100000000000001" customHeight="1">
      <c r="A10" s="21">
        <v>2</v>
      </c>
      <c r="B10" s="22" t="s">
        <v>5</v>
      </c>
      <c r="C10" s="23">
        <f>C11+C14+C15</f>
        <v>483997.88</v>
      </c>
    </row>
    <row r="11" spans="1:3" ht="20.100000000000001" customHeight="1">
      <c r="A11" s="21" t="s">
        <v>11</v>
      </c>
      <c r="B11" s="22" t="s">
        <v>114</v>
      </c>
      <c r="C11" s="23">
        <f>SUM(C12:C13)</f>
        <v>793.28</v>
      </c>
    </row>
    <row r="12" spans="1:3" ht="24" customHeight="1">
      <c r="A12" s="21" t="s">
        <v>12</v>
      </c>
      <c r="B12" s="22" t="s">
        <v>115</v>
      </c>
      <c r="C12" s="23">
        <v>793.28</v>
      </c>
    </row>
    <row r="13" spans="1:3" ht="36" customHeight="1">
      <c r="A13" s="21" t="s">
        <v>13</v>
      </c>
      <c r="B13" s="22" t="s">
        <v>116</v>
      </c>
      <c r="C13" s="23"/>
    </row>
    <row r="14" spans="1:3" ht="20.100000000000001" customHeight="1">
      <c r="A14" s="21" t="s">
        <v>14</v>
      </c>
      <c r="B14" s="22" t="s">
        <v>117</v>
      </c>
      <c r="C14" s="23"/>
    </row>
    <row r="15" spans="1:3" ht="20.100000000000001" customHeight="1">
      <c r="A15" s="21" t="s">
        <v>15</v>
      </c>
      <c r="B15" s="22" t="s">
        <v>118</v>
      </c>
      <c r="C15" s="23">
        <f>SUM(C16:C18)</f>
        <v>483204.6</v>
      </c>
    </row>
    <row r="16" spans="1:3" ht="20.100000000000001" customHeight="1">
      <c r="A16" s="21" t="s">
        <v>16</v>
      </c>
      <c r="B16" s="22" t="s">
        <v>119</v>
      </c>
      <c r="C16" s="23"/>
    </row>
    <row r="17" spans="1:3" ht="20.100000000000001" customHeight="1">
      <c r="A17" s="21" t="s">
        <v>17</v>
      </c>
      <c r="B17" s="22" t="s">
        <v>120</v>
      </c>
      <c r="C17" s="23">
        <v>483204.6</v>
      </c>
    </row>
    <row r="18" spans="1:3" ht="20.100000000000001" customHeight="1">
      <c r="A18" s="21" t="s">
        <v>18</v>
      </c>
      <c r="B18" s="22" t="s">
        <v>121</v>
      </c>
      <c r="C18" s="23"/>
    </row>
    <row r="19" spans="1:3" ht="20.100000000000001" customHeight="1">
      <c r="A19" s="21">
        <v>3</v>
      </c>
      <c r="B19" s="22" t="s">
        <v>6</v>
      </c>
      <c r="C19" s="23">
        <f>SUM(C20:C21)</f>
        <v>257798.06</v>
      </c>
    </row>
    <row r="20" spans="1:3" ht="20.100000000000001" customHeight="1">
      <c r="A20" s="21" t="s">
        <v>19</v>
      </c>
      <c r="B20" s="22" t="s">
        <v>122</v>
      </c>
      <c r="C20" s="23">
        <v>0</v>
      </c>
    </row>
    <row r="21" spans="1:3" ht="19.5" customHeight="1">
      <c r="A21" s="21" t="s">
        <v>20</v>
      </c>
      <c r="B21" s="22" t="s">
        <v>123</v>
      </c>
      <c r="C21" s="23">
        <f>SUM(C22:C24)</f>
        <v>257798.06</v>
      </c>
    </row>
    <row r="22" spans="1:3" ht="44.25" customHeight="1">
      <c r="A22" s="21" t="s">
        <v>21</v>
      </c>
      <c r="B22" s="22" t="s">
        <v>124</v>
      </c>
      <c r="C22" s="23">
        <v>113929.25</v>
      </c>
    </row>
    <row r="23" spans="1:3" ht="42" customHeight="1">
      <c r="A23" s="21" t="s">
        <v>22</v>
      </c>
      <c r="B23" s="22" t="s">
        <v>125</v>
      </c>
      <c r="C23" s="23">
        <v>143868.81</v>
      </c>
    </row>
    <row r="24" spans="1:3">
      <c r="A24" s="21" t="s">
        <v>23</v>
      </c>
      <c r="B24" s="22" t="s">
        <v>126</v>
      </c>
      <c r="C24" s="23">
        <v>0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8"/>
  <sheetViews>
    <sheetView topLeftCell="A76" zoomScaleSheetLayoutView="100" workbookViewId="0">
      <selection activeCell="A10" sqref="A10:C10"/>
    </sheetView>
  </sheetViews>
  <sheetFormatPr defaultColWidth="9.109375" defaultRowHeight="14.4"/>
  <cols>
    <col min="1" max="1" width="59.44140625" style="46" customWidth="1"/>
    <col min="2" max="2" width="4" style="46" customWidth="1"/>
    <col min="3" max="3" width="5.109375" style="46" customWidth="1"/>
    <col min="4" max="4" width="5.33203125" style="46" customWidth="1"/>
    <col min="5" max="5" width="8.109375" style="46" customWidth="1"/>
    <col min="6" max="6" width="14.6640625" style="46" customWidth="1"/>
    <col min="7" max="7" width="14.33203125" style="46" customWidth="1"/>
    <col min="8" max="8" width="12.6640625" style="46" customWidth="1"/>
    <col min="9" max="9" width="10.6640625" style="46" customWidth="1"/>
    <col min="10" max="10" width="11.88671875" style="46" customWidth="1"/>
    <col min="11" max="11" width="7.5546875" style="46" customWidth="1"/>
    <col min="12" max="12" width="13.6640625" style="46" customWidth="1"/>
    <col min="13" max="13" width="12.6640625" style="46" customWidth="1"/>
    <col min="14" max="14" width="13.5546875" style="46" customWidth="1"/>
    <col min="15" max="16384" width="9.109375" style="46"/>
  </cols>
  <sheetData>
    <row r="1" spans="1:14">
      <c r="A1" s="44"/>
      <c r="B1" s="44"/>
      <c r="C1" s="44"/>
      <c r="D1" s="44"/>
      <c r="E1" s="44"/>
      <c r="F1" s="44"/>
      <c r="G1" s="44"/>
      <c r="H1" s="44"/>
      <c r="I1" s="44"/>
      <c r="J1" s="45" t="s">
        <v>167</v>
      </c>
      <c r="K1" s="44"/>
      <c r="L1" s="44"/>
      <c r="M1" s="44"/>
      <c r="N1" s="44"/>
    </row>
    <row r="2" spans="1:14" ht="24.75" customHeight="1">
      <c r="A2" s="100" t="s">
        <v>168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47"/>
      <c r="M2" s="44"/>
      <c r="N2" s="44"/>
    </row>
    <row r="3" spans="1:14" ht="25.5" customHeight="1">
      <c r="A3" s="99" t="s">
        <v>24</v>
      </c>
      <c r="B3" s="99" t="s">
        <v>25</v>
      </c>
      <c r="C3" s="99" t="s">
        <v>26</v>
      </c>
      <c r="D3" s="101" t="s">
        <v>159</v>
      </c>
      <c r="E3" s="101" t="s">
        <v>160</v>
      </c>
      <c r="F3" s="99" t="s">
        <v>27</v>
      </c>
      <c r="G3" s="99"/>
      <c r="H3" s="99"/>
      <c r="I3" s="99"/>
      <c r="J3" s="99"/>
      <c r="K3" s="99"/>
      <c r="L3" s="99"/>
    </row>
    <row r="4" spans="1:14" ht="15.75" customHeight="1">
      <c r="A4" s="99"/>
      <c r="B4" s="99"/>
      <c r="C4" s="99"/>
      <c r="D4" s="102"/>
      <c r="E4" s="102"/>
      <c r="F4" s="99" t="s">
        <v>28</v>
      </c>
      <c r="G4" s="99" t="s">
        <v>29</v>
      </c>
      <c r="H4" s="99"/>
      <c r="I4" s="99"/>
      <c r="J4" s="99"/>
      <c r="K4" s="99"/>
      <c r="L4" s="99"/>
    </row>
    <row r="5" spans="1:14" ht="79.5" customHeight="1">
      <c r="A5" s="99"/>
      <c r="B5" s="99"/>
      <c r="C5" s="99"/>
      <c r="D5" s="102"/>
      <c r="E5" s="102"/>
      <c r="F5" s="99"/>
      <c r="G5" s="99" t="s">
        <v>134</v>
      </c>
      <c r="H5" s="99" t="s">
        <v>30</v>
      </c>
      <c r="I5" s="99" t="s">
        <v>31</v>
      </c>
      <c r="J5" s="99" t="s">
        <v>32</v>
      </c>
      <c r="K5" s="99"/>
      <c r="L5" s="99" t="s">
        <v>187</v>
      </c>
    </row>
    <row r="6" spans="1:14" ht="20.399999999999999">
      <c r="A6" s="99"/>
      <c r="B6" s="99"/>
      <c r="C6" s="99"/>
      <c r="D6" s="103"/>
      <c r="E6" s="103"/>
      <c r="F6" s="99"/>
      <c r="G6" s="99"/>
      <c r="H6" s="99"/>
      <c r="I6" s="99"/>
      <c r="J6" s="40" t="s">
        <v>28</v>
      </c>
      <c r="K6" s="40" t="s">
        <v>33</v>
      </c>
      <c r="L6" s="99"/>
    </row>
    <row r="7" spans="1:14">
      <c r="A7" s="40">
        <v>1</v>
      </c>
      <c r="B7" s="40">
        <v>2</v>
      </c>
      <c r="C7" s="40">
        <v>3</v>
      </c>
      <c r="D7" s="40"/>
      <c r="E7" s="40"/>
      <c r="F7" s="40">
        <v>4</v>
      </c>
      <c r="G7" s="40">
        <v>5</v>
      </c>
      <c r="H7" s="40">
        <v>6</v>
      </c>
      <c r="I7" s="40">
        <v>7</v>
      </c>
      <c r="J7" s="40">
        <v>9</v>
      </c>
      <c r="K7" s="40">
        <v>10</v>
      </c>
      <c r="L7" s="40">
        <v>11</v>
      </c>
    </row>
    <row r="8" spans="1:14" ht="24" customHeight="1">
      <c r="A8" s="48" t="s">
        <v>177</v>
      </c>
      <c r="B8" s="39">
        <v>100</v>
      </c>
      <c r="C8" s="39" t="s">
        <v>35</v>
      </c>
      <c r="D8" s="39"/>
      <c r="E8" s="39"/>
      <c r="F8" s="49">
        <f>SUM(G8:K8)</f>
        <v>11439521.559999999</v>
      </c>
      <c r="G8" s="50">
        <f>G11+G12+G13</f>
        <v>11144521.559999999</v>
      </c>
      <c r="H8" s="51">
        <f>H25</f>
        <v>0</v>
      </c>
      <c r="I8" s="51">
        <f>I25</f>
        <v>0</v>
      </c>
      <c r="J8" s="50">
        <f>J10</f>
        <v>295000</v>
      </c>
      <c r="K8" s="51">
        <f>K11+K14+K15+K16+K21+K26</f>
        <v>0</v>
      </c>
      <c r="L8" s="51"/>
    </row>
    <row r="9" spans="1:14" ht="15" customHeight="1">
      <c r="A9" s="52" t="s">
        <v>89</v>
      </c>
      <c r="B9" s="40">
        <v>110</v>
      </c>
      <c r="C9" s="40">
        <v>120</v>
      </c>
      <c r="D9" s="40"/>
      <c r="E9" s="40"/>
      <c r="F9" s="42"/>
      <c r="G9" s="40" t="s">
        <v>35</v>
      </c>
      <c r="H9" s="40" t="s">
        <v>35</v>
      </c>
      <c r="I9" s="40" t="s">
        <v>35</v>
      </c>
      <c r="J9" s="42"/>
      <c r="K9" s="40" t="s">
        <v>35</v>
      </c>
      <c r="L9" s="40"/>
    </row>
    <row r="10" spans="1:14" ht="24.75" customHeight="1">
      <c r="A10" s="55" t="s">
        <v>36</v>
      </c>
      <c r="B10" s="43">
        <v>120</v>
      </c>
      <c r="C10" s="43">
        <v>130</v>
      </c>
      <c r="D10" s="40"/>
      <c r="E10" s="53" t="s">
        <v>158</v>
      </c>
      <c r="F10" s="54">
        <f>J10</f>
        <v>295000</v>
      </c>
      <c r="G10" s="40" t="s">
        <v>35</v>
      </c>
      <c r="H10" s="40" t="s">
        <v>35</v>
      </c>
      <c r="I10" s="40" t="s">
        <v>35</v>
      </c>
      <c r="J10" s="54">
        <f>J69</f>
        <v>295000</v>
      </c>
      <c r="K10" s="40" t="s">
        <v>35</v>
      </c>
      <c r="L10" s="40"/>
    </row>
    <row r="11" spans="1:14" ht="15" customHeight="1">
      <c r="A11" s="55" t="s">
        <v>36</v>
      </c>
      <c r="B11" s="40">
        <v>120</v>
      </c>
      <c r="C11" s="40">
        <v>130</v>
      </c>
      <c r="D11" s="40"/>
      <c r="E11" s="53" t="s">
        <v>144</v>
      </c>
      <c r="F11" s="42"/>
      <c r="G11" s="56">
        <f>G37+G40+G60</f>
        <v>3598257.3499999996</v>
      </c>
      <c r="H11" s="40" t="s">
        <v>35</v>
      </c>
      <c r="I11" s="40" t="s">
        <v>35</v>
      </c>
      <c r="J11" s="42"/>
      <c r="K11" s="42"/>
      <c r="L11" s="42"/>
      <c r="M11" s="46">
        <v>3598257.3452275628</v>
      </c>
      <c r="N11" s="57">
        <f>M11-G11</f>
        <v>-4.7724368050694466E-3</v>
      </c>
    </row>
    <row r="12" spans="1:14" ht="15" customHeight="1">
      <c r="A12" s="55" t="s">
        <v>36</v>
      </c>
      <c r="B12" s="40">
        <v>120</v>
      </c>
      <c r="C12" s="40">
        <v>130</v>
      </c>
      <c r="D12" s="40"/>
      <c r="E12" s="53" t="s">
        <v>145</v>
      </c>
      <c r="F12" s="42"/>
      <c r="G12" s="58">
        <f>G65+G68+G38+G58+G62+G47+G48</f>
        <v>545199.53</v>
      </c>
      <c r="H12" s="40"/>
      <c r="I12" s="40"/>
      <c r="J12" s="42"/>
      <c r="K12" s="42"/>
      <c r="L12" s="42"/>
      <c r="M12" s="46">
        <v>545199.53</v>
      </c>
      <c r="N12" s="46">
        <f t="shared" ref="N12:N13" si="0">M12-G12</f>
        <v>0</v>
      </c>
    </row>
    <row r="13" spans="1:14" ht="15" customHeight="1">
      <c r="A13" s="55" t="s">
        <v>36</v>
      </c>
      <c r="B13" s="40">
        <v>120</v>
      </c>
      <c r="C13" s="40">
        <v>130</v>
      </c>
      <c r="D13" s="40"/>
      <c r="E13" s="59" t="s">
        <v>146</v>
      </c>
      <c r="F13" s="42"/>
      <c r="G13" s="60">
        <f>G33+G35+G36+G39+G64+G57+G63+G67</f>
        <v>7001064.6799999997</v>
      </c>
      <c r="H13" s="40"/>
      <c r="I13" s="40"/>
      <c r="J13" s="42"/>
      <c r="K13" s="42"/>
      <c r="L13" s="42"/>
      <c r="M13" s="46">
        <v>7000700</v>
      </c>
      <c r="N13" s="46">
        <f t="shared" si="0"/>
        <v>-364.67999999970198</v>
      </c>
    </row>
    <row r="14" spans="1:14" ht="15.75" customHeight="1">
      <c r="A14" s="52" t="s">
        <v>90</v>
      </c>
      <c r="B14" s="40">
        <v>120</v>
      </c>
      <c r="C14" s="40">
        <v>130</v>
      </c>
      <c r="D14" s="40"/>
      <c r="E14" s="53"/>
      <c r="F14" s="42"/>
      <c r="G14" s="40" t="s">
        <v>35</v>
      </c>
      <c r="H14" s="40" t="s">
        <v>35</v>
      </c>
      <c r="I14" s="40" t="s">
        <v>35</v>
      </c>
      <c r="J14" s="42"/>
      <c r="K14" s="42"/>
      <c r="L14" s="42"/>
    </row>
    <row r="15" spans="1:14" ht="14.25" hidden="1" customHeight="1">
      <c r="A15" s="52" t="s">
        <v>91</v>
      </c>
      <c r="B15" s="40">
        <v>120</v>
      </c>
      <c r="C15" s="40">
        <v>130</v>
      </c>
      <c r="D15" s="40"/>
      <c r="E15" s="53"/>
      <c r="F15" s="42"/>
      <c r="G15" s="40" t="s">
        <v>35</v>
      </c>
      <c r="H15" s="40" t="s">
        <v>35</v>
      </c>
      <c r="I15" s="40" t="s">
        <v>35</v>
      </c>
      <c r="J15" s="42"/>
      <c r="K15" s="42"/>
      <c r="L15" s="42"/>
    </row>
    <row r="16" spans="1:14" ht="15.75" hidden="1" customHeight="1">
      <c r="A16" s="52" t="s">
        <v>92</v>
      </c>
      <c r="B16" s="40">
        <v>120</v>
      </c>
      <c r="C16" s="40">
        <v>130</v>
      </c>
      <c r="D16" s="40"/>
      <c r="E16" s="53"/>
      <c r="F16" s="42"/>
      <c r="G16" s="40" t="s">
        <v>35</v>
      </c>
      <c r="H16" s="40" t="s">
        <v>35</v>
      </c>
      <c r="I16" s="40" t="s">
        <v>35</v>
      </c>
      <c r="J16" s="42"/>
      <c r="K16" s="42"/>
      <c r="L16" s="42"/>
    </row>
    <row r="17" spans="1:14" ht="15.75" hidden="1" customHeight="1">
      <c r="A17" s="52" t="s">
        <v>93</v>
      </c>
      <c r="B17" s="40">
        <v>120</v>
      </c>
      <c r="C17" s="40">
        <v>130</v>
      </c>
      <c r="D17" s="40"/>
      <c r="E17" s="53"/>
      <c r="F17" s="42"/>
      <c r="G17" s="40" t="s">
        <v>35</v>
      </c>
      <c r="H17" s="40" t="s">
        <v>35</v>
      </c>
      <c r="I17" s="40" t="s">
        <v>35</v>
      </c>
      <c r="J17" s="42"/>
      <c r="K17" s="42"/>
      <c r="L17" s="42"/>
    </row>
    <row r="18" spans="1:14" ht="12.75" hidden="1" customHeight="1">
      <c r="A18" s="52" t="s">
        <v>37</v>
      </c>
      <c r="B18" s="40">
        <v>120</v>
      </c>
      <c r="C18" s="40">
        <v>130</v>
      </c>
      <c r="D18" s="40"/>
      <c r="E18" s="53"/>
      <c r="F18" s="42"/>
      <c r="G18" s="40" t="s">
        <v>35</v>
      </c>
      <c r="H18" s="40" t="s">
        <v>35</v>
      </c>
      <c r="I18" s="40" t="s">
        <v>35</v>
      </c>
      <c r="J18" s="42"/>
      <c r="K18" s="42"/>
      <c r="L18" s="42"/>
    </row>
    <row r="19" spans="1:14" ht="15.75" hidden="1" customHeight="1">
      <c r="A19" s="52" t="s">
        <v>38</v>
      </c>
      <c r="B19" s="40">
        <v>120</v>
      </c>
      <c r="C19" s="40">
        <v>130</v>
      </c>
      <c r="D19" s="40"/>
      <c r="E19" s="53"/>
      <c r="F19" s="42"/>
      <c r="G19" s="40" t="s">
        <v>35</v>
      </c>
      <c r="H19" s="40" t="s">
        <v>35</v>
      </c>
      <c r="I19" s="40" t="s">
        <v>35</v>
      </c>
      <c r="J19" s="42"/>
      <c r="K19" s="42"/>
      <c r="L19" s="42"/>
    </row>
    <row r="20" spans="1:14" ht="14.25" hidden="1" customHeight="1">
      <c r="A20" s="52" t="s">
        <v>39</v>
      </c>
      <c r="B20" s="40">
        <v>120</v>
      </c>
      <c r="C20" s="40">
        <v>130</v>
      </c>
      <c r="D20" s="40"/>
      <c r="E20" s="53"/>
      <c r="F20" s="42"/>
      <c r="G20" s="40" t="s">
        <v>35</v>
      </c>
      <c r="H20" s="40" t="s">
        <v>35</v>
      </c>
      <c r="I20" s="40" t="s">
        <v>35</v>
      </c>
      <c r="J20" s="42"/>
      <c r="K20" s="42"/>
      <c r="L20" s="42"/>
    </row>
    <row r="21" spans="1:14" ht="15.75" hidden="1" customHeight="1">
      <c r="A21" s="52" t="s">
        <v>40</v>
      </c>
      <c r="B21" s="40">
        <v>120</v>
      </c>
      <c r="C21" s="40">
        <v>130</v>
      </c>
      <c r="D21" s="40"/>
      <c r="E21" s="53"/>
      <c r="F21" s="42"/>
      <c r="G21" s="40" t="s">
        <v>35</v>
      </c>
      <c r="H21" s="40" t="s">
        <v>35</v>
      </c>
      <c r="I21" s="40" t="s">
        <v>35</v>
      </c>
      <c r="J21" s="42">
        <f>J22+J23</f>
        <v>0</v>
      </c>
      <c r="K21" s="42">
        <f>K22+K23</f>
        <v>0</v>
      </c>
      <c r="L21" s="42"/>
    </row>
    <row r="22" spans="1:14" ht="15" hidden="1" customHeight="1">
      <c r="A22" s="52" t="s">
        <v>94</v>
      </c>
      <c r="B22" s="40">
        <v>120</v>
      </c>
      <c r="C22" s="40">
        <v>130</v>
      </c>
      <c r="D22" s="40"/>
      <c r="E22" s="53"/>
      <c r="F22" s="42"/>
      <c r="G22" s="40" t="s">
        <v>35</v>
      </c>
      <c r="H22" s="40" t="s">
        <v>35</v>
      </c>
      <c r="I22" s="40" t="s">
        <v>35</v>
      </c>
      <c r="J22" s="42"/>
      <c r="K22" s="42"/>
      <c r="L22" s="42"/>
    </row>
    <row r="23" spans="1:14" ht="16.5" hidden="1" customHeight="1">
      <c r="A23" s="52" t="s">
        <v>41</v>
      </c>
      <c r="B23" s="40">
        <v>120</v>
      </c>
      <c r="C23" s="40">
        <v>130</v>
      </c>
      <c r="D23" s="40"/>
      <c r="E23" s="53"/>
      <c r="F23" s="42"/>
      <c r="G23" s="40" t="s">
        <v>35</v>
      </c>
      <c r="H23" s="40" t="s">
        <v>35</v>
      </c>
      <c r="I23" s="40" t="s">
        <v>35</v>
      </c>
      <c r="J23" s="42"/>
      <c r="K23" s="42"/>
      <c r="L23" s="42"/>
    </row>
    <row r="24" spans="1:14" ht="16.5" customHeight="1">
      <c r="A24" s="41" t="s">
        <v>178</v>
      </c>
      <c r="B24" s="40">
        <v>130</v>
      </c>
      <c r="C24" s="61">
        <v>130</v>
      </c>
      <c r="D24" s="40"/>
      <c r="E24" s="53"/>
      <c r="F24" s="42"/>
      <c r="G24" s="40"/>
      <c r="H24" s="40"/>
      <c r="I24" s="40"/>
      <c r="J24" s="42"/>
      <c r="K24" s="42"/>
      <c r="L24" s="42"/>
    </row>
    <row r="25" spans="1:14" ht="15.75" customHeight="1">
      <c r="A25" s="52" t="s">
        <v>43</v>
      </c>
      <c r="B25" s="40">
        <v>150</v>
      </c>
      <c r="C25" s="61">
        <v>180</v>
      </c>
      <c r="D25" s="40"/>
      <c r="E25" s="53"/>
      <c r="F25" s="42"/>
      <c r="G25" s="40" t="s">
        <v>35</v>
      </c>
      <c r="H25" s="42">
        <f>H28</f>
        <v>0</v>
      </c>
      <c r="I25" s="42"/>
      <c r="J25" s="40" t="s">
        <v>35</v>
      </c>
      <c r="K25" s="40" t="s">
        <v>35</v>
      </c>
      <c r="L25" s="40"/>
    </row>
    <row r="26" spans="1:14" ht="15" customHeight="1">
      <c r="A26" s="52" t="s">
        <v>179</v>
      </c>
      <c r="B26" s="40">
        <v>160</v>
      </c>
      <c r="C26" s="61">
        <v>180</v>
      </c>
      <c r="D26" s="40"/>
      <c r="E26" s="53"/>
      <c r="F26" s="42"/>
      <c r="G26" s="40" t="s">
        <v>42</v>
      </c>
      <c r="H26" s="40" t="s">
        <v>42</v>
      </c>
      <c r="I26" s="40" t="s">
        <v>42</v>
      </c>
      <c r="J26" s="42"/>
      <c r="K26" s="42"/>
      <c r="L26" s="42"/>
    </row>
    <row r="27" spans="1:14" ht="15" customHeight="1">
      <c r="A27" s="41" t="s">
        <v>180</v>
      </c>
      <c r="B27" s="40">
        <v>180</v>
      </c>
      <c r="C27" s="62" t="s">
        <v>42</v>
      </c>
      <c r="D27" s="40"/>
      <c r="E27" s="53"/>
      <c r="F27" s="42"/>
      <c r="G27" s="40"/>
      <c r="H27" s="40"/>
      <c r="I27" s="40"/>
      <c r="J27" s="42"/>
      <c r="K27" s="42"/>
      <c r="L27" s="42"/>
    </row>
    <row r="28" spans="1:14" ht="18" customHeight="1">
      <c r="A28" s="48" t="s">
        <v>45</v>
      </c>
      <c r="B28" s="62">
        <v>200</v>
      </c>
      <c r="C28" s="62" t="s">
        <v>42</v>
      </c>
      <c r="D28" s="39"/>
      <c r="E28" s="53"/>
      <c r="F28" s="49">
        <f>SUM(G28:K28)</f>
        <v>11439950.16</v>
      </c>
      <c r="G28" s="49">
        <f>G29+G41+G44+G50+G53</f>
        <v>11144950.16</v>
      </c>
      <c r="H28" s="49">
        <f t="shared" ref="H28:K28" si="1">H29+H41+H44+H50+H53</f>
        <v>0</v>
      </c>
      <c r="I28" s="63">
        <f t="shared" si="1"/>
        <v>0</v>
      </c>
      <c r="J28" s="64">
        <f t="shared" si="1"/>
        <v>295000</v>
      </c>
      <c r="K28" s="63">
        <f t="shared" si="1"/>
        <v>0</v>
      </c>
      <c r="L28" s="63"/>
      <c r="M28" s="65">
        <v>11439156.880000001</v>
      </c>
      <c r="N28" s="57">
        <f>M28-F28</f>
        <v>-793.27999999932945</v>
      </c>
    </row>
    <row r="29" spans="1:14" ht="14.25" customHeight="1">
      <c r="A29" s="52" t="s">
        <v>95</v>
      </c>
      <c r="B29" s="62">
        <v>210</v>
      </c>
      <c r="C29" s="61">
        <v>100</v>
      </c>
      <c r="D29" s="40">
        <v>200</v>
      </c>
      <c r="E29" s="53"/>
      <c r="F29" s="66">
        <f t="shared" ref="F29:F69" si="2">SUM(G29:K29)</f>
        <v>9103393.9199999999</v>
      </c>
      <c r="G29" s="67">
        <f>G30+G31+G38+G32</f>
        <v>9103393.9199999999</v>
      </c>
      <c r="H29" s="42">
        <f t="shared" ref="H29:K29" si="3">H30</f>
        <v>0</v>
      </c>
      <c r="I29" s="42">
        <f>I30</f>
        <v>0</v>
      </c>
      <c r="J29" s="42">
        <f t="shared" si="3"/>
        <v>0</v>
      </c>
      <c r="K29" s="42">
        <f t="shared" si="3"/>
        <v>0</v>
      </c>
      <c r="L29" s="42"/>
    </row>
    <row r="30" spans="1:14" ht="16.5" customHeight="1">
      <c r="A30" s="52" t="s">
        <v>96</v>
      </c>
      <c r="B30" s="40"/>
      <c r="C30" s="40">
        <v>111</v>
      </c>
      <c r="D30" s="40">
        <v>210</v>
      </c>
      <c r="E30" s="53" t="s">
        <v>144</v>
      </c>
      <c r="F30" s="66">
        <f t="shared" si="2"/>
        <v>2102989.59</v>
      </c>
      <c r="G30" s="67">
        <f>G37+G40</f>
        <v>2102989.59</v>
      </c>
      <c r="H30" s="42">
        <f t="shared" ref="H30:K30" si="4">SUM(H33:H39)</f>
        <v>0</v>
      </c>
      <c r="I30" s="42">
        <f>SUM(I33:I39)</f>
        <v>0</v>
      </c>
      <c r="J30" s="42">
        <f t="shared" si="4"/>
        <v>0</v>
      </c>
      <c r="K30" s="42">
        <f t="shared" si="4"/>
        <v>0</v>
      </c>
      <c r="L30" s="42"/>
    </row>
    <row r="31" spans="1:14" ht="16.5" customHeight="1">
      <c r="A31" s="52" t="s">
        <v>96</v>
      </c>
      <c r="B31" s="40"/>
      <c r="C31" s="40">
        <v>111</v>
      </c>
      <c r="D31" s="40">
        <v>210</v>
      </c>
      <c r="E31" s="53" t="s">
        <v>146</v>
      </c>
      <c r="F31" s="66">
        <f t="shared" si="2"/>
        <v>6798364.6799999997</v>
      </c>
      <c r="G31" s="67">
        <f>G33+G35+G36+G39</f>
        <v>6798364.6799999997</v>
      </c>
      <c r="H31" s="42"/>
      <c r="I31" s="42"/>
      <c r="J31" s="42"/>
      <c r="K31" s="42"/>
      <c r="L31" s="42"/>
    </row>
    <row r="32" spans="1:14" ht="16.5" customHeight="1">
      <c r="A32" s="52" t="s">
        <v>96</v>
      </c>
      <c r="B32" s="40"/>
      <c r="C32" s="40">
        <v>111</v>
      </c>
      <c r="D32" s="40">
        <v>210</v>
      </c>
      <c r="E32" s="53" t="s">
        <v>188</v>
      </c>
      <c r="F32" s="66">
        <f t="shared" ref="F32" si="5">SUM(G32:K32)</f>
        <v>428.6</v>
      </c>
      <c r="G32" s="78">
        <v>428.6</v>
      </c>
      <c r="H32" s="42"/>
      <c r="I32" s="42"/>
      <c r="J32" s="42"/>
      <c r="K32" s="42"/>
      <c r="L32" s="42"/>
    </row>
    <row r="33" spans="1:12" ht="15" customHeight="1">
      <c r="A33" s="52" t="s">
        <v>139</v>
      </c>
      <c r="B33" s="40"/>
      <c r="C33" s="40">
        <v>111</v>
      </c>
      <c r="D33" s="40">
        <v>211</v>
      </c>
      <c r="E33" s="53" t="s">
        <v>146</v>
      </c>
      <c r="F33" s="66">
        <f t="shared" si="2"/>
        <v>3330635.46</v>
      </c>
      <c r="G33" s="68">
        <v>3330635.46</v>
      </c>
      <c r="H33" s="42"/>
      <c r="I33" s="42"/>
      <c r="J33" s="42"/>
      <c r="K33" s="42"/>
      <c r="L33" s="42"/>
    </row>
    <row r="34" spans="1:12" ht="16.5" customHeight="1">
      <c r="A34" s="52" t="s">
        <v>189</v>
      </c>
      <c r="B34" s="40"/>
      <c r="C34" s="40">
        <v>111</v>
      </c>
      <c r="D34" s="40">
        <v>211</v>
      </c>
      <c r="E34" s="53" t="s">
        <v>188</v>
      </c>
      <c r="F34" s="66">
        <f t="shared" si="2"/>
        <v>428.6</v>
      </c>
      <c r="G34" s="68">
        <v>428.6</v>
      </c>
      <c r="H34" s="42"/>
      <c r="I34" s="42"/>
      <c r="J34" s="42"/>
      <c r="K34" s="42"/>
      <c r="L34" s="42"/>
    </row>
    <row r="35" spans="1:12" ht="15" customHeight="1">
      <c r="A35" s="52" t="s">
        <v>46</v>
      </c>
      <c r="B35" s="40"/>
      <c r="C35" s="40">
        <v>111</v>
      </c>
      <c r="D35" s="40">
        <v>211</v>
      </c>
      <c r="E35" s="53" t="s">
        <v>146</v>
      </c>
      <c r="F35" s="66">
        <f t="shared" si="2"/>
        <v>1200721.22</v>
      </c>
      <c r="G35" s="77">
        <f>1200356.54+364.68</f>
        <v>1200721.22</v>
      </c>
      <c r="H35" s="42"/>
      <c r="I35" s="42"/>
      <c r="J35" s="42"/>
      <c r="K35" s="42"/>
      <c r="L35" s="42"/>
    </row>
    <row r="36" spans="1:12" ht="15" customHeight="1">
      <c r="A36" s="52" t="s">
        <v>47</v>
      </c>
      <c r="B36" s="40"/>
      <c r="C36" s="40">
        <v>111</v>
      </c>
      <c r="D36" s="40">
        <v>211</v>
      </c>
      <c r="E36" s="53" t="s">
        <v>146</v>
      </c>
      <c r="F36" s="66">
        <f t="shared" si="2"/>
        <v>690206.16</v>
      </c>
      <c r="G36" s="68">
        <v>690206.16</v>
      </c>
      <c r="H36" s="42"/>
      <c r="I36" s="42"/>
      <c r="J36" s="42"/>
      <c r="K36" s="42"/>
      <c r="L36" s="42"/>
    </row>
    <row r="37" spans="1:12" ht="13.5" customHeight="1">
      <c r="A37" s="52" t="s">
        <v>48</v>
      </c>
      <c r="B37" s="40"/>
      <c r="C37" s="40">
        <v>111</v>
      </c>
      <c r="D37" s="40">
        <v>211</v>
      </c>
      <c r="E37" s="53" t="s">
        <v>144</v>
      </c>
      <c r="F37" s="66">
        <f t="shared" si="2"/>
        <v>1615199.38</v>
      </c>
      <c r="G37" s="69">
        <v>1615199.38</v>
      </c>
      <c r="H37" s="42"/>
      <c r="I37" s="42"/>
      <c r="J37" s="42"/>
      <c r="K37" s="42"/>
      <c r="L37" s="42"/>
    </row>
    <row r="38" spans="1:12" ht="15.75" customHeight="1">
      <c r="A38" s="52" t="s">
        <v>49</v>
      </c>
      <c r="B38" s="40"/>
      <c r="C38" s="40">
        <v>112</v>
      </c>
      <c r="D38" s="40">
        <v>212</v>
      </c>
      <c r="E38" s="53" t="s">
        <v>145</v>
      </c>
      <c r="F38" s="66">
        <f t="shared" si="2"/>
        <v>201611.05</v>
      </c>
      <c r="G38" s="70">
        <v>201611.05</v>
      </c>
      <c r="H38" s="42"/>
      <c r="I38" s="42"/>
      <c r="J38" s="42"/>
      <c r="K38" s="42"/>
      <c r="L38" s="42"/>
    </row>
    <row r="39" spans="1:12" ht="27" customHeight="1">
      <c r="A39" s="52" t="s">
        <v>50</v>
      </c>
      <c r="B39" s="40"/>
      <c r="C39" s="40">
        <v>119</v>
      </c>
      <c r="D39" s="40">
        <v>213</v>
      </c>
      <c r="E39" s="53" t="s">
        <v>146</v>
      </c>
      <c r="F39" s="66">
        <f t="shared" si="2"/>
        <v>1576801.8399999999</v>
      </c>
      <c r="G39" s="68">
        <v>1576801.8399999999</v>
      </c>
      <c r="H39" s="42"/>
      <c r="I39" s="42"/>
      <c r="J39" s="42"/>
      <c r="K39" s="42"/>
      <c r="L39" s="42"/>
    </row>
    <row r="40" spans="1:12" ht="27" customHeight="1">
      <c r="A40" s="52" t="s">
        <v>50</v>
      </c>
      <c r="B40" s="40"/>
      <c r="C40" s="40">
        <v>119</v>
      </c>
      <c r="D40" s="40">
        <v>213</v>
      </c>
      <c r="E40" s="53" t="s">
        <v>144</v>
      </c>
      <c r="F40" s="66">
        <f t="shared" si="2"/>
        <v>487790.21</v>
      </c>
      <c r="G40" s="69">
        <v>487790.21</v>
      </c>
      <c r="H40" s="42"/>
      <c r="I40" s="42"/>
      <c r="J40" s="42"/>
      <c r="K40" s="42"/>
      <c r="L40" s="42"/>
    </row>
    <row r="41" spans="1:12" ht="15" customHeight="1">
      <c r="A41" s="52" t="s">
        <v>51</v>
      </c>
      <c r="B41" s="62">
        <v>220</v>
      </c>
      <c r="C41" s="40">
        <v>300</v>
      </c>
      <c r="D41" s="40"/>
      <c r="E41" s="53"/>
      <c r="F41" s="66">
        <f t="shared" si="2"/>
        <v>0</v>
      </c>
      <c r="G41" s="71">
        <f>G42+G43</f>
        <v>0</v>
      </c>
      <c r="H41" s="71">
        <f>H42+H43</f>
        <v>0</v>
      </c>
      <c r="I41" s="71"/>
      <c r="J41" s="71">
        <f>J42+J43</f>
        <v>0</v>
      </c>
      <c r="K41" s="71">
        <f>K42+K43</f>
        <v>0</v>
      </c>
      <c r="L41" s="71"/>
    </row>
    <row r="42" spans="1:12" ht="18" customHeight="1">
      <c r="A42" s="52" t="s">
        <v>52</v>
      </c>
      <c r="B42" s="61"/>
      <c r="C42" s="40">
        <v>350</v>
      </c>
      <c r="D42" s="40"/>
      <c r="E42" s="53"/>
      <c r="F42" s="66">
        <f t="shared" si="2"/>
        <v>0</v>
      </c>
      <c r="G42" s="71"/>
      <c r="H42" s="71"/>
      <c r="I42" s="53" t="s">
        <v>42</v>
      </c>
      <c r="J42" s="71"/>
      <c r="K42" s="71"/>
      <c r="L42" s="71"/>
    </row>
    <row r="43" spans="1:12" ht="15.75" customHeight="1">
      <c r="A43" s="52" t="s">
        <v>53</v>
      </c>
      <c r="B43" s="61"/>
      <c r="C43" s="40">
        <v>360</v>
      </c>
      <c r="D43" s="40"/>
      <c r="E43" s="53"/>
      <c r="F43" s="66">
        <f t="shared" si="2"/>
        <v>0</v>
      </c>
      <c r="G43" s="71"/>
      <c r="H43" s="71"/>
      <c r="I43" s="53" t="s">
        <v>42</v>
      </c>
      <c r="J43" s="71"/>
      <c r="K43" s="71"/>
      <c r="L43" s="71"/>
    </row>
    <row r="44" spans="1:12" ht="15.75" customHeight="1">
      <c r="A44" s="52" t="s">
        <v>54</v>
      </c>
      <c r="B44" s="61"/>
      <c r="C44" s="40">
        <v>800</v>
      </c>
      <c r="D44" s="40"/>
      <c r="E44" s="53"/>
      <c r="F44" s="66">
        <f t="shared" si="2"/>
        <v>1500</v>
      </c>
      <c r="G44" s="67">
        <f>G46</f>
        <v>1500</v>
      </c>
      <c r="H44" s="71">
        <f>H46</f>
        <v>0</v>
      </c>
      <c r="I44" s="71"/>
      <c r="J44" s="71">
        <f>J46</f>
        <v>0</v>
      </c>
      <c r="K44" s="71">
        <f>K46</f>
        <v>0</v>
      </c>
      <c r="L44" s="71"/>
    </row>
    <row r="45" spans="1:12" ht="28.5" customHeight="1">
      <c r="A45" s="52" t="s">
        <v>97</v>
      </c>
      <c r="B45" s="61"/>
      <c r="C45" s="40">
        <v>831</v>
      </c>
      <c r="D45" s="40"/>
      <c r="E45" s="53"/>
      <c r="F45" s="66">
        <f t="shared" si="2"/>
        <v>0</v>
      </c>
      <c r="G45" s="67"/>
      <c r="H45" s="71"/>
      <c r="I45" s="53" t="s">
        <v>42</v>
      </c>
      <c r="J45" s="71"/>
      <c r="K45" s="71"/>
      <c r="L45" s="71"/>
    </row>
    <row r="46" spans="1:12" ht="14.25" customHeight="1">
      <c r="A46" s="52" t="s">
        <v>55</v>
      </c>
      <c r="B46" s="62">
        <v>230</v>
      </c>
      <c r="C46" s="40">
        <v>850</v>
      </c>
      <c r="D46" s="40"/>
      <c r="E46" s="53"/>
      <c r="F46" s="66">
        <f t="shared" si="2"/>
        <v>1500</v>
      </c>
      <c r="G46" s="67">
        <f>G47+G48+G49</f>
        <v>1500</v>
      </c>
      <c r="H46" s="71">
        <f>H47+H48+H49</f>
        <v>0</v>
      </c>
      <c r="I46" s="53" t="s">
        <v>42</v>
      </c>
      <c r="J46" s="71">
        <f>J47+J48+J49</f>
        <v>0</v>
      </c>
      <c r="K46" s="71">
        <f>K47+K48+K49</f>
        <v>0</v>
      </c>
      <c r="L46" s="71"/>
    </row>
    <row r="47" spans="1:12" ht="14.25" customHeight="1">
      <c r="A47" s="52" t="s">
        <v>98</v>
      </c>
      <c r="B47" s="61"/>
      <c r="C47" s="40">
        <v>851</v>
      </c>
      <c r="D47" s="40">
        <v>290</v>
      </c>
      <c r="E47" s="53" t="s">
        <v>145</v>
      </c>
      <c r="F47" s="66">
        <f t="shared" si="2"/>
        <v>500</v>
      </c>
      <c r="G47" s="67">
        <v>500</v>
      </c>
      <c r="H47" s="71"/>
      <c r="I47" s="53" t="s">
        <v>42</v>
      </c>
      <c r="J47" s="71"/>
      <c r="K47" s="71"/>
      <c r="L47" s="71"/>
    </row>
    <row r="48" spans="1:12" ht="18" customHeight="1">
      <c r="A48" s="52" t="s">
        <v>56</v>
      </c>
      <c r="B48" s="61"/>
      <c r="C48" s="40">
        <v>852</v>
      </c>
      <c r="D48" s="40">
        <v>290</v>
      </c>
      <c r="E48" s="53" t="s">
        <v>145</v>
      </c>
      <c r="F48" s="66">
        <f t="shared" si="2"/>
        <v>1000</v>
      </c>
      <c r="G48" s="67">
        <v>1000</v>
      </c>
      <c r="H48" s="71"/>
      <c r="I48" s="53" t="s">
        <v>42</v>
      </c>
      <c r="J48" s="71"/>
      <c r="K48" s="71"/>
      <c r="L48" s="71"/>
    </row>
    <row r="49" spans="1:12" ht="15" customHeight="1">
      <c r="A49" s="52" t="s">
        <v>57</v>
      </c>
      <c r="B49" s="61"/>
      <c r="C49" s="40">
        <v>853</v>
      </c>
      <c r="D49" s="40"/>
      <c r="E49" s="53"/>
      <c r="F49" s="66">
        <f t="shared" si="2"/>
        <v>0</v>
      </c>
      <c r="G49" s="72"/>
      <c r="H49" s="71"/>
      <c r="I49" s="53" t="s">
        <v>42</v>
      </c>
      <c r="J49" s="71"/>
      <c r="K49" s="71"/>
      <c r="L49" s="71"/>
    </row>
    <row r="50" spans="1:12" ht="18.75" customHeight="1">
      <c r="A50" s="52" t="s">
        <v>142</v>
      </c>
      <c r="B50" s="62">
        <v>250</v>
      </c>
      <c r="C50" s="40">
        <v>400</v>
      </c>
      <c r="D50" s="40"/>
      <c r="E50" s="53"/>
      <c r="F50" s="66">
        <f t="shared" si="2"/>
        <v>0</v>
      </c>
      <c r="G50" s="72">
        <f>G51+G52</f>
        <v>0</v>
      </c>
      <c r="H50" s="71">
        <f t="shared" ref="H50:K50" si="6">H51+H52</f>
        <v>0</v>
      </c>
      <c r="I50" s="71">
        <f t="shared" si="6"/>
        <v>0</v>
      </c>
      <c r="J50" s="71">
        <f t="shared" si="6"/>
        <v>0</v>
      </c>
      <c r="K50" s="71">
        <f t="shared" si="6"/>
        <v>0</v>
      </c>
      <c r="L50" s="71"/>
    </row>
    <row r="51" spans="1:12" ht="25.5" customHeight="1">
      <c r="A51" s="52" t="s">
        <v>135</v>
      </c>
      <c r="B51" s="61"/>
      <c r="C51" s="40">
        <v>416</v>
      </c>
      <c r="D51" s="40"/>
      <c r="E51" s="53"/>
      <c r="F51" s="66">
        <f t="shared" si="2"/>
        <v>0</v>
      </c>
      <c r="G51" s="72"/>
      <c r="H51" s="71"/>
      <c r="I51" s="71"/>
      <c r="J51" s="71"/>
      <c r="K51" s="71"/>
      <c r="L51" s="71"/>
    </row>
    <row r="52" spans="1:12" ht="26.25" customHeight="1">
      <c r="A52" s="52" t="s">
        <v>136</v>
      </c>
      <c r="B52" s="61"/>
      <c r="C52" s="40">
        <v>417</v>
      </c>
      <c r="D52" s="40"/>
      <c r="E52" s="53"/>
      <c r="F52" s="66">
        <f t="shared" si="2"/>
        <v>0</v>
      </c>
      <c r="G52" s="71"/>
      <c r="H52" s="71"/>
      <c r="I52" s="71"/>
      <c r="J52" s="71"/>
      <c r="K52" s="71"/>
      <c r="L52" s="71"/>
    </row>
    <row r="53" spans="1:12" ht="18" customHeight="1">
      <c r="A53" s="73" t="s">
        <v>58</v>
      </c>
      <c r="B53" s="62">
        <v>260</v>
      </c>
      <c r="C53" s="40">
        <v>200</v>
      </c>
      <c r="D53" s="40"/>
      <c r="E53" s="53"/>
      <c r="F53" s="66">
        <f t="shared" si="2"/>
        <v>2335056.2400000002</v>
      </c>
      <c r="G53" s="67">
        <f>SUM(G54:G68)</f>
        <v>2040056.24</v>
      </c>
      <c r="H53" s="71">
        <f t="shared" ref="H53:K53" si="7">SUM(H54:H68)</f>
        <v>0</v>
      </c>
      <c r="I53" s="71">
        <f t="shared" si="7"/>
        <v>0</v>
      </c>
      <c r="J53" s="67">
        <f>SUM(J54:J69)</f>
        <v>295000</v>
      </c>
      <c r="K53" s="71">
        <f t="shared" si="7"/>
        <v>0</v>
      </c>
      <c r="L53" s="71"/>
    </row>
    <row r="54" spans="1:12" ht="14.25" customHeight="1">
      <c r="A54" s="52" t="s">
        <v>99</v>
      </c>
      <c r="B54" s="40"/>
      <c r="C54" s="40">
        <v>241</v>
      </c>
      <c r="D54" s="40"/>
      <c r="E54" s="53"/>
      <c r="F54" s="66">
        <f t="shared" si="2"/>
        <v>0</v>
      </c>
      <c r="G54" s="42"/>
      <c r="H54" s="42"/>
      <c r="I54" s="42"/>
      <c r="J54" s="42"/>
      <c r="K54" s="42"/>
      <c r="L54" s="42"/>
    </row>
    <row r="55" spans="1:12" ht="14.25" customHeight="1">
      <c r="A55" s="52" t="s">
        <v>137</v>
      </c>
      <c r="B55" s="40"/>
      <c r="C55" s="40">
        <v>243</v>
      </c>
      <c r="D55" s="40"/>
      <c r="E55" s="53"/>
      <c r="F55" s="66">
        <f t="shared" si="2"/>
        <v>0</v>
      </c>
      <c r="G55" s="42"/>
      <c r="H55" s="42"/>
      <c r="I55" s="42"/>
      <c r="J55" s="42"/>
      <c r="K55" s="42"/>
      <c r="L55" s="42"/>
    </row>
    <row r="56" spans="1:12" ht="16.5" customHeight="1">
      <c r="A56" s="52" t="s">
        <v>138</v>
      </c>
      <c r="B56" s="40"/>
      <c r="C56" s="40">
        <v>244</v>
      </c>
      <c r="D56" s="40"/>
      <c r="E56" s="53"/>
      <c r="F56" s="66">
        <f t="shared" si="2"/>
        <v>0</v>
      </c>
      <c r="G56" s="42"/>
      <c r="H56" s="42"/>
      <c r="I56" s="42"/>
      <c r="J56" s="42"/>
      <c r="K56" s="42"/>
      <c r="L56" s="42"/>
    </row>
    <row r="57" spans="1:12" ht="15.75" customHeight="1">
      <c r="A57" s="52" t="s">
        <v>100</v>
      </c>
      <c r="B57" s="40"/>
      <c r="C57" s="40">
        <v>244</v>
      </c>
      <c r="D57" s="40">
        <v>221</v>
      </c>
      <c r="E57" s="53" t="s">
        <v>146</v>
      </c>
      <c r="F57" s="66">
        <f t="shared" si="2"/>
        <v>60000</v>
      </c>
      <c r="G57" s="68">
        <v>60000</v>
      </c>
      <c r="H57" s="42"/>
      <c r="I57" s="40" t="s">
        <v>42</v>
      </c>
      <c r="J57" s="42"/>
      <c r="K57" s="42"/>
      <c r="L57" s="42"/>
    </row>
    <row r="58" spans="1:12" ht="15.75" customHeight="1">
      <c r="A58" s="52" t="s">
        <v>100</v>
      </c>
      <c r="B58" s="40"/>
      <c r="C58" s="40">
        <v>244</v>
      </c>
      <c r="D58" s="40">
        <v>221</v>
      </c>
      <c r="E58" s="53" t="s">
        <v>145</v>
      </c>
      <c r="F58" s="66">
        <f t="shared" si="2"/>
        <v>14000</v>
      </c>
      <c r="G58" s="70">
        <v>14000</v>
      </c>
      <c r="H58" s="42"/>
      <c r="I58" s="40"/>
      <c r="J58" s="42"/>
      <c r="K58" s="42"/>
      <c r="L58" s="42"/>
    </row>
    <row r="59" spans="1:12" ht="15.75" customHeight="1">
      <c r="A59" s="52" t="s">
        <v>59</v>
      </c>
      <c r="B59" s="40"/>
      <c r="C59" s="40">
        <v>244</v>
      </c>
      <c r="D59" s="40">
        <v>222</v>
      </c>
      <c r="E59" s="53"/>
      <c r="F59" s="66">
        <f t="shared" si="2"/>
        <v>0</v>
      </c>
      <c r="G59" s="42"/>
      <c r="H59" s="42"/>
      <c r="I59" s="42"/>
      <c r="J59" s="42"/>
      <c r="K59" s="42"/>
      <c r="L59" s="42"/>
    </row>
    <row r="60" spans="1:12" ht="15.75" customHeight="1">
      <c r="A60" s="52" t="s">
        <v>60</v>
      </c>
      <c r="B60" s="40"/>
      <c r="C60" s="40">
        <v>244</v>
      </c>
      <c r="D60" s="40">
        <v>223</v>
      </c>
      <c r="E60" s="53" t="s">
        <v>144</v>
      </c>
      <c r="F60" s="66">
        <f t="shared" si="2"/>
        <v>1495267.76</v>
      </c>
      <c r="G60" s="69">
        <v>1495267.76</v>
      </c>
      <c r="H60" s="42"/>
      <c r="I60" s="42"/>
      <c r="J60" s="42"/>
      <c r="K60" s="42"/>
      <c r="L60" s="42"/>
    </row>
    <row r="61" spans="1:12" ht="15" customHeight="1">
      <c r="A61" s="52" t="s">
        <v>61</v>
      </c>
      <c r="B61" s="40"/>
      <c r="C61" s="40">
        <v>244</v>
      </c>
      <c r="D61" s="40">
        <v>224</v>
      </c>
      <c r="E61" s="53"/>
      <c r="F61" s="66">
        <f t="shared" si="2"/>
        <v>0</v>
      </c>
      <c r="G61" s="42"/>
      <c r="H61" s="42"/>
      <c r="I61" s="40" t="s">
        <v>42</v>
      </c>
      <c r="J61" s="42"/>
      <c r="K61" s="42"/>
      <c r="L61" s="42"/>
    </row>
    <row r="62" spans="1:12" ht="16.5" customHeight="1">
      <c r="A62" s="52" t="s">
        <v>62</v>
      </c>
      <c r="B62" s="40"/>
      <c r="C62" s="40">
        <v>244</v>
      </c>
      <c r="D62" s="40">
        <v>225</v>
      </c>
      <c r="E62" s="53" t="s">
        <v>145</v>
      </c>
      <c r="F62" s="66">
        <f t="shared" si="2"/>
        <v>66854</v>
      </c>
      <c r="G62" s="70">
        <v>66854</v>
      </c>
      <c r="H62" s="42"/>
      <c r="I62" s="42"/>
      <c r="J62" s="42"/>
      <c r="K62" s="42"/>
      <c r="L62" s="42"/>
    </row>
    <row r="63" spans="1:12" ht="15" customHeight="1">
      <c r="A63" s="52" t="s">
        <v>63</v>
      </c>
      <c r="B63" s="40"/>
      <c r="C63" s="40">
        <v>244</v>
      </c>
      <c r="D63" s="40">
        <v>226</v>
      </c>
      <c r="E63" s="53" t="s">
        <v>146</v>
      </c>
      <c r="F63" s="66">
        <f t="shared" si="2"/>
        <v>7750</v>
      </c>
      <c r="G63" s="68">
        <v>7750</v>
      </c>
      <c r="H63" s="42"/>
      <c r="I63" s="42"/>
      <c r="J63" s="42"/>
      <c r="K63" s="42"/>
      <c r="L63" s="42"/>
    </row>
    <row r="64" spans="1:12" ht="18" customHeight="1">
      <c r="A64" s="52" t="s">
        <v>64</v>
      </c>
      <c r="B64" s="40"/>
      <c r="C64" s="40">
        <v>244</v>
      </c>
      <c r="D64" s="40">
        <v>310</v>
      </c>
      <c r="E64" s="53" t="s">
        <v>146</v>
      </c>
      <c r="F64" s="66">
        <f t="shared" si="2"/>
        <v>128470</v>
      </c>
      <c r="G64" s="68">
        <v>128470</v>
      </c>
      <c r="H64" s="42"/>
      <c r="I64" s="42"/>
      <c r="J64" s="42"/>
      <c r="K64" s="42"/>
      <c r="L64" s="42"/>
    </row>
    <row r="65" spans="1:12" ht="18" customHeight="1">
      <c r="A65" s="52" t="s">
        <v>64</v>
      </c>
      <c r="B65" s="40"/>
      <c r="C65" s="40">
        <v>244</v>
      </c>
      <c r="D65" s="40">
        <v>310</v>
      </c>
      <c r="E65" s="53" t="s">
        <v>145</v>
      </c>
      <c r="F65" s="66">
        <f t="shared" si="2"/>
        <v>4000</v>
      </c>
      <c r="G65" s="70">
        <v>4000</v>
      </c>
      <c r="H65" s="42"/>
      <c r="I65" s="42"/>
      <c r="J65" s="42"/>
      <c r="K65" s="42"/>
      <c r="L65" s="42"/>
    </row>
    <row r="66" spans="1:12" ht="15.75" hidden="1" customHeight="1">
      <c r="A66" s="52" t="s">
        <v>65</v>
      </c>
      <c r="B66" s="40"/>
      <c r="C66" s="40">
        <v>244</v>
      </c>
      <c r="D66" s="40"/>
      <c r="E66" s="53"/>
      <c r="F66" s="66">
        <f t="shared" si="2"/>
        <v>0</v>
      </c>
      <c r="G66" s="42"/>
      <c r="H66" s="42"/>
      <c r="I66" s="40" t="s">
        <v>42</v>
      </c>
      <c r="J66" s="42"/>
      <c r="K66" s="42"/>
      <c r="L66" s="42"/>
    </row>
    <row r="67" spans="1:12" ht="15.75" customHeight="1">
      <c r="A67" s="52" t="s">
        <v>66</v>
      </c>
      <c r="B67" s="40"/>
      <c r="C67" s="40">
        <v>244</v>
      </c>
      <c r="D67" s="40">
        <v>340</v>
      </c>
      <c r="E67" s="53" t="s">
        <v>146</v>
      </c>
      <c r="F67" s="66">
        <f t="shared" si="2"/>
        <v>6480</v>
      </c>
      <c r="G67" s="68">
        <v>6480</v>
      </c>
      <c r="H67" s="42"/>
      <c r="I67" s="40"/>
      <c r="J67" s="42"/>
      <c r="K67" s="42"/>
      <c r="L67" s="42"/>
    </row>
    <row r="68" spans="1:12" ht="16.5" customHeight="1">
      <c r="A68" s="52" t="s">
        <v>66</v>
      </c>
      <c r="B68" s="40"/>
      <c r="C68" s="40">
        <v>244</v>
      </c>
      <c r="D68" s="40">
        <v>340</v>
      </c>
      <c r="E68" s="53" t="s">
        <v>145</v>
      </c>
      <c r="F68" s="66">
        <f t="shared" si="2"/>
        <v>257234.48</v>
      </c>
      <c r="G68" s="70">
        <v>257234.48</v>
      </c>
      <c r="H68" s="70"/>
      <c r="I68" s="42"/>
      <c r="J68" s="42"/>
      <c r="K68" s="42"/>
      <c r="L68" s="42"/>
    </row>
    <row r="69" spans="1:12" ht="16.5" customHeight="1">
      <c r="A69" s="52" t="s">
        <v>66</v>
      </c>
      <c r="B69" s="40"/>
      <c r="C69" s="40">
        <v>244</v>
      </c>
      <c r="D69" s="40">
        <v>340</v>
      </c>
      <c r="E69" s="53" t="s">
        <v>151</v>
      </c>
      <c r="F69" s="66">
        <f t="shared" si="2"/>
        <v>295000</v>
      </c>
      <c r="G69" s="70"/>
      <c r="H69" s="70"/>
      <c r="I69" s="42"/>
      <c r="J69" s="68">
        <v>295000</v>
      </c>
      <c r="K69" s="42"/>
      <c r="L69" s="42"/>
    </row>
    <row r="70" spans="1:12" s="76" customFormat="1" ht="20.25" customHeight="1">
      <c r="A70" s="38" t="s">
        <v>181</v>
      </c>
      <c r="B70" s="39">
        <v>300</v>
      </c>
      <c r="C70" s="39" t="s">
        <v>35</v>
      </c>
      <c r="D70" s="40" t="s">
        <v>35</v>
      </c>
      <c r="E70" s="74"/>
      <c r="F70" s="49">
        <f t="shared" ref="F70:F78" si="8">SUM(G70:K70)</f>
        <v>0</v>
      </c>
      <c r="G70" s="75"/>
      <c r="H70" s="75"/>
      <c r="I70" s="75"/>
      <c r="J70" s="67"/>
      <c r="K70" s="75"/>
      <c r="L70" s="75"/>
    </row>
    <row r="71" spans="1:12" s="76" customFormat="1" ht="20.25" customHeight="1">
      <c r="A71" s="41" t="s">
        <v>182</v>
      </c>
      <c r="B71" s="40">
        <v>310</v>
      </c>
      <c r="C71" s="40">
        <v>510</v>
      </c>
      <c r="D71" s="42"/>
      <c r="E71" s="74"/>
      <c r="F71" s="49">
        <f t="shared" si="8"/>
        <v>0</v>
      </c>
      <c r="G71" s="75"/>
      <c r="H71" s="75"/>
      <c r="I71" s="75"/>
      <c r="J71" s="67"/>
      <c r="K71" s="75"/>
      <c r="L71" s="75"/>
    </row>
    <row r="72" spans="1:12" s="76" customFormat="1" ht="20.25" customHeight="1">
      <c r="A72" s="41" t="s">
        <v>44</v>
      </c>
      <c r="B72" s="40">
        <v>320</v>
      </c>
      <c r="C72" s="40">
        <v>520</v>
      </c>
      <c r="D72" s="42"/>
      <c r="E72" s="74"/>
      <c r="F72" s="49">
        <f t="shared" si="8"/>
        <v>0</v>
      </c>
      <c r="G72" s="75"/>
      <c r="H72" s="75"/>
      <c r="I72" s="75"/>
      <c r="J72" s="67"/>
      <c r="K72" s="75"/>
      <c r="L72" s="75"/>
    </row>
    <row r="73" spans="1:12" s="76" customFormat="1" ht="20.25" customHeight="1">
      <c r="A73" s="38" t="s">
        <v>183</v>
      </c>
      <c r="B73" s="39">
        <v>400</v>
      </c>
      <c r="C73" s="39" t="s">
        <v>35</v>
      </c>
      <c r="D73" s="42"/>
      <c r="E73" s="74"/>
      <c r="F73" s="49">
        <f t="shared" si="8"/>
        <v>0</v>
      </c>
      <c r="G73" s="75"/>
      <c r="H73" s="75"/>
      <c r="I73" s="75"/>
      <c r="J73" s="67"/>
      <c r="K73" s="75"/>
      <c r="L73" s="75"/>
    </row>
    <row r="74" spans="1:12" s="76" customFormat="1" ht="20.25" customHeight="1">
      <c r="A74" s="41" t="s">
        <v>184</v>
      </c>
      <c r="B74" s="40">
        <v>410</v>
      </c>
      <c r="C74" s="40">
        <v>800</v>
      </c>
      <c r="D74" s="40"/>
      <c r="E74" s="74"/>
      <c r="F74" s="49">
        <f t="shared" si="8"/>
        <v>0</v>
      </c>
      <c r="G74" s="75"/>
      <c r="H74" s="75"/>
      <c r="I74" s="75"/>
      <c r="J74" s="67"/>
      <c r="K74" s="75"/>
      <c r="L74" s="75"/>
    </row>
    <row r="75" spans="1:12" s="76" customFormat="1" ht="20.25" customHeight="1">
      <c r="A75" s="41" t="s">
        <v>185</v>
      </c>
      <c r="B75" s="40">
        <v>420</v>
      </c>
      <c r="C75" s="40"/>
      <c r="D75" s="42"/>
      <c r="E75" s="74"/>
      <c r="F75" s="49">
        <f t="shared" si="8"/>
        <v>0</v>
      </c>
      <c r="G75" s="75"/>
      <c r="H75" s="75"/>
      <c r="I75" s="75"/>
      <c r="J75" s="67"/>
      <c r="K75" s="75"/>
      <c r="L75" s="75"/>
    </row>
    <row r="76" spans="1:12" s="76" customFormat="1" ht="20.25" customHeight="1">
      <c r="A76" s="38" t="s">
        <v>186</v>
      </c>
      <c r="B76" s="39">
        <v>500</v>
      </c>
      <c r="C76" s="39" t="s">
        <v>35</v>
      </c>
      <c r="D76" s="40"/>
      <c r="E76" s="53" t="s">
        <v>146</v>
      </c>
      <c r="F76" s="49">
        <f t="shared" si="8"/>
        <v>428.6</v>
      </c>
      <c r="G76" s="67">
        <v>428.6</v>
      </c>
      <c r="H76" s="75"/>
      <c r="I76" s="75"/>
      <c r="J76" s="67"/>
      <c r="K76" s="75"/>
      <c r="L76" s="75"/>
    </row>
    <row r="77" spans="1:12" s="76" customFormat="1" ht="20.25" customHeight="1">
      <c r="A77" s="38" t="s">
        <v>186</v>
      </c>
      <c r="B77" s="39">
        <v>500</v>
      </c>
      <c r="C77" s="39" t="s">
        <v>35</v>
      </c>
      <c r="D77" s="40"/>
      <c r="E77" s="53" t="s">
        <v>188</v>
      </c>
      <c r="F77" s="49">
        <f t="shared" si="8"/>
        <v>364.68</v>
      </c>
      <c r="G77" s="67">
        <v>364.68</v>
      </c>
      <c r="H77" s="75"/>
      <c r="I77" s="75"/>
      <c r="J77" s="67"/>
      <c r="K77" s="75"/>
      <c r="L77" s="75"/>
    </row>
    <row r="78" spans="1:12" s="76" customFormat="1" ht="20.25" customHeight="1">
      <c r="A78" s="38" t="s">
        <v>67</v>
      </c>
      <c r="B78" s="39">
        <v>600</v>
      </c>
      <c r="C78" s="39" t="s">
        <v>35</v>
      </c>
      <c r="D78" s="40" t="s">
        <v>35</v>
      </c>
      <c r="E78" s="74"/>
      <c r="F78" s="49">
        <f t="shared" si="8"/>
        <v>0</v>
      </c>
      <c r="G78" s="75"/>
      <c r="H78" s="75"/>
      <c r="I78" s="75"/>
      <c r="J78" s="67"/>
      <c r="K78" s="75"/>
      <c r="L78" s="75"/>
    </row>
  </sheetData>
  <mergeCells count="14">
    <mergeCell ref="J5:K5"/>
    <mergeCell ref="A2:K2"/>
    <mergeCell ref="A3:A6"/>
    <mergeCell ref="B3:B6"/>
    <mergeCell ref="C3:C6"/>
    <mergeCell ref="F4:F6"/>
    <mergeCell ref="G5:G6"/>
    <mergeCell ref="H5:H6"/>
    <mergeCell ref="I5:I6"/>
    <mergeCell ref="E3:E6"/>
    <mergeCell ref="D3:D6"/>
    <mergeCell ref="F3:L3"/>
    <mergeCell ref="G4:L4"/>
    <mergeCell ref="L5:L6"/>
  </mergeCells>
  <pageMargins left="0.23622047244094491" right="0.23622047244094491" top="0.27559055118110237" bottom="0.27559055118110237" header="0.19685039370078741" footer="0.15748031496062992"/>
  <pageSetup paperSize="9" scale="85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opLeftCell="A19" workbookViewId="0">
      <selection activeCell="K1" sqref="K1"/>
    </sheetView>
  </sheetViews>
  <sheetFormatPr defaultRowHeight="14.4"/>
  <cols>
    <col min="1" max="1" width="33.44140625" customWidth="1"/>
    <col min="2" max="2" width="5.88671875" customWidth="1"/>
    <col min="3" max="3" width="5.5546875" customWidth="1"/>
    <col min="4" max="4" width="12.6640625" customWidth="1"/>
    <col min="5" max="6" width="13.44140625" customWidth="1"/>
    <col min="7" max="9" width="13.109375" customWidth="1"/>
  </cols>
  <sheetData>
    <row r="1" spans="1:12" ht="27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5" t="s">
        <v>169</v>
      </c>
      <c r="L1" s="32"/>
    </row>
    <row r="2" spans="1:12" ht="51" customHeight="1" thickBot="1">
      <c r="A2" s="104" t="s">
        <v>147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>
      <c r="A3" s="105" t="s">
        <v>71</v>
      </c>
      <c r="B3" s="105" t="s">
        <v>25</v>
      </c>
      <c r="C3" s="105" t="s">
        <v>72</v>
      </c>
      <c r="D3" s="108" t="s">
        <v>73</v>
      </c>
      <c r="E3" s="109"/>
      <c r="F3" s="109"/>
      <c r="G3" s="109"/>
      <c r="H3" s="109"/>
      <c r="I3" s="109"/>
      <c r="J3" s="109"/>
      <c r="K3" s="109"/>
      <c r="L3" s="110"/>
    </row>
    <row r="4" spans="1:12" ht="15" thickBot="1">
      <c r="A4" s="106"/>
      <c r="B4" s="106"/>
      <c r="C4" s="106"/>
      <c r="D4" s="111" t="s">
        <v>74</v>
      </c>
      <c r="E4" s="112"/>
      <c r="F4" s="112"/>
      <c r="G4" s="112"/>
      <c r="H4" s="112"/>
      <c r="I4" s="112"/>
      <c r="J4" s="112"/>
      <c r="K4" s="112"/>
      <c r="L4" s="113"/>
    </row>
    <row r="5" spans="1:12" ht="15" thickBot="1">
      <c r="A5" s="106"/>
      <c r="B5" s="106"/>
      <c r="C5" s="106"/>
      <c r="D5" s="108" t="s">
        <v>75</v>
      </c>
      <c r="E5" s="109"/>
      <c r="F5" s="110"/>
      <c r="G5" s="117" t="s">
        <v>29</v>
      </c>
      <c r="H5" s="118"/>
      <c r="I5" s="118"/>
      <c r="J5" s="118"/>
      <c r="K5" s="118"/>
      <c r="L5" s="119"/>
    </row>
    <row r="6" spans="1:12" ht="85.5" customHeight="1">
      <c r="A6" s="106"/>
      <c r="B6" s="106"/>
      <c r="C6" s="106"/>
      <c r="D6" s="114"/>
      <c r="E6" s="115"/>
      <c r="F6" s="116"/>
      <c r="G6" s="108" t="s">
        <v>76</v>
      </c>
      <c r="H6" s="109"/>
      <c r="I6" s="110"/>
      <c r="J6" s="108" t="s">
        <v>77</v>
      </c>
      <c r="K6" s="109"/>
      <c r="L6" s="110"/>
    </row>
    <row r="7" spans="1:12" ht="15" thickBot="1">
      <c r="A7" s="106"/>
      <c r="B7" s="106"/>
      <c r="C7" s="106"/>
      <c r="D7" s="111"/>
      <c r="E7" s="112"/>
      <c r="F7" s="113"/>
      <c r="G7" s="111"/>
      <c r="H7" s="112"/>
      <c r="I7" s="113"/>
      <c r="J7" s="111"/>
      <c r="K7" s="112"/>
      <c r="L7" s="113"/>
    </row>
    <row r="8" spans="1:12" ht="99" customHeight="1" thickBot="1">
      <c r="A8" s="107"/>
      <c r="B8" s="107"/>
      <c r="C8" s="107"/>
      <c r="D8" s="1" t="s">
        <v>148</v>
      </c>
      <c r="E8" s="1" t="s">
        <v>149</v>
      </c>
      <c r="F8" s="1" t="s">
        <v>150</v>
      </c>
      <c r="G8" s="1" t="s">
        <v>148</v>
      </c>
      <c r="H8" s="1" t="s">
        <v>149</v>
      </c>
      <c r="I8" s="1" t="s">
        <v>150</v>
      </c>
      <c r="J8" s="1" t="s">
        <v>148</v>
      </c>
      <c r="K8" s="1" t="s">
        <v>149</v>
      </c>
      <c r="L8" s="1" t="s">
        <v>150</v>
      </c>
    </row>
    <row r="9" spans="1:12" ht="15" thickBo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</row>
    <row r="10" spans="1:12" ht="26.25" customHeight="1" thickBot="1">
      <c r="A10" s="2" t="s">
        <v>78</v>
      </c>
      <c r="B10" s="1">
        <v>1</v>
      </c>
      <c r="C10" s="1" t="s">
        <v>42</v>
      </c>
      <c r="D10" s="3">
        <f t="shared" ref="D10:F10" si="0">D11+D12</f>
        <v>2327306.2400000002</v>
      </c>
      <c r="E10" s="3">
        <f t="shared" si="0"/>
        <v>1600334.09</v>
      </c>
      <c r="F10" s="3">
        <f t="shared" si="0"/>
        <v>1626904.19</v>
      </c>
      <c r="G10" s="3">
        <f>G11+G12</f>
        <v>2327306.2400000002</v>
      </c>
      <c r="H10" s="3">
        <f t="shared" ref="H10:L10" si="1">H11+H12</f>
        <v>1600334.09</v>
      </c>
      <c r="I10" s="3">
        <f t="shared" si="1"/>
        <v>1626904.19</v>
      </c>
      <c r="J10" s="3">
        <f t="shared" si="1"/>
        <v>0</v>
      </c>
      <c r="K10" s="3">
        <f t="shared" si="1"/>
        <v>0</v>
      </c>
      <c r="L10" s="3">
        <f t="shared" si="1"/>
        <v>0</v>
      </c>
    </row>
    <row r="11" spans="1:12" ht="44.25" customHeight="1" thickBot="1">
      <c r="A11" s="2" t="s">
        <v>79</v>
      </c>
      <c r="B11" s="1">
        <v>1001</v>
      </c>
      <c r="C11" s="1" t="s">
        <v>42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34.5" customHeight="1" thickBot="1">
      <c r="A12" s="2" t="s">
        <v>80</v>
      </c>
      <c r="B12" s="1">
        <v>2001</v>
      </c>
      <c r="C12" s="3">
        <v>0</v>
      </c>
      <c r="D12" s="31">
        <f>G12</f>
        <v>2327306.2400000002</v>
      </c>
      <c r="E12" s="31">
        <f t="shared" ref="E12:F12" si="2">H12</f>
        <v>1600334.09</v>
      </c>
      <c r="F12" s="31">
        <f t="shared" si="2"/>
        <v>1626904.19</v>
      </c>
      <c r="G12" s="31">
        <f>'табл 2'!F53-'табл 2'!F63</f>
        <v>2327306.2400000002</v>
      </c>
      <c r="H12" s="31">
        <v>1600334.09</v>
      </c>
      <c r="I12" s="31">
        <v>1626904.19</v>
      </c>
      <c r="J12" s="3">
        <v>0</v>
      </c>
      <c r="K12" s="3">
        <v>0</v>
      </c>
      <c r="L12" s="3">
        <v>0</v>
      </c>
    </row>
  </sheetData>
  <mergeCells count="10">
    <mergeCell ref="A2:L2"/>
    <mergeCell ref="A3:A8"/>
    <mergeCell ref="B3:B8"/>
    <mergeCell ref="C3:C8"/>
    <mergeCell ref="D3:L3"/>
    <mergeCell ref="D4:L4"/>
    <mergeCell ref="D5:F7"/>
    <mergeCell ref="G5:L5"/>
    <mergeCell ref="G6:I7"/>
    <mergeCell ref="J6:L7"/>
  </mergeCells>
  <pageMargins left="0.45" right="0.28999999999999998" top="0.74803149606299213" bottom="0.74803149606299213" header="0.31496062992125984" footer="0.31496062992125984"/>
  <pageSetup paperSize="9" scale="6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9" sqref="C9:C11"/>
    </sheetView>
  </sheetViews>
  <sheetFormatPr defaultRowHeight="14.4"/>
  <cols>
    <col min="1" max="1" width="42.88671875" customWidth="1"/>
    <col min="3" max="3" width="28.6640625" customWidth="1"/>
  </cols>
  <sheetData>
    <row r="1" spans="1:3">
      <c r="A1" s="33"/>
      <c r="B1" s="33"/>
      <c r="C1" s="36" t="s">
        <v>170</v>
      </c>
    </row>
    <row r="2" spans="1:3" ht="66" customHeight="1">
      <c r="A2" s="121" t="s">
        <v>171</v>
      </c>
      <c r="B2" s="121"/>
      <c r="C2" s="121"/>
    </row>
    <row r="3" spans="1:3" ht="24" customHeight="1">
      <c r="A3" s="120" t="s">
        <v>71</v>
      </c>
      <c r="B3" s="120" t="s">
        <v>25</v>
      </c>
      <c r="C3" s="120" t="s">
        <v>127</v>
      </c>
    </row>
    <row r="4" spans="1:3">
      <c r="A4" s="120"/>
      <c r="B4" s="120"/>
      <c r="C4" s="120"/>
    </row>
    <row r="5" spans="1:3">
      <c r="A5" s="120"/>
      <c r="B5" s="120"/>
      <c r="C5" s="120"/>
    </row>
    <row r="6" spans="1:3">
      <c r="A6" s="120"/>
      <c r="B6" s="120"/>
      <c r="C6" s="120"/>
    </row>
    <row r="7" spans="1:3">
      <c r="A7" s="17">
        <v>1</v>
      </c>
      <c r="B7" s="17">
        <v>2</v>
      </c>
      <c r="C7" s="17">
        <v>3</v>
      </c>
    </row>
    <row r="8" spans="1:3" ht="30" customHeight="1">
      <c r="A8" s="18" t="s">
        <v>34</v>
      </c>
      <c r="B8" s="17">
        <v>10</v>
      </c>
      <c r="C8" s="25">
        <v>22940.5</v>
      </c>
    </row>
    <row r="9" spans="1:3" ht="24.75" customHeight="1">
      <c r="A9" s="18" t="s">
        <v>81</v>
      </c>
      <c r="B9" s="17">
        <v>20</v>
      </c>
      <c r="C9" s="25"/>
    </row>
    <row r="10" spans="1:3">
      <c r="A10" s="18" t="s">
        <v>82</v>
      </c>
      <c r="B10" s="17">
        <v>30</v>
      </c>
      <c r="C10" s="25"/>
    </row>
    <row r="11" spans="1:3">
      <c r="A11" s="18" t="s">
        <v>83</v>
      </c>
      <c r="B11" s="17">
        <v>40</v>
      </c>
      <c r="C11" s="25"/>
    </row>
  </sheetData>
  <mergeCells count="4">
    <mergeCell ref="A3:A6"/>
    <mergeCell ref="B3:B6"/>
    <mergeCell ref="A2:C2"/>
    <mergeCell ref="C3:C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C21" sqref="C21"/>
    </sheetView>
  </sheetViews>
  <sheetFormatPr defaultRowHeight="14.4"/>
  <cols>
    <col min="1" max="1" width="52.109375" customWidth="1"/>
    <col min="2" max="2" width="7.88671875" customWidth="1"/>
    <col min="3" max="3" width="23" customWidth="1"/>
  </cols>
  <sheetData>
    <row r="1" spans="1:7">
      <c r="A1" s="33"/>
      <c r="B1" s="33"/>
      <c r="C1" s="36" t="s">
        <v>172</v>
      </c>
      <c r="D1" s="33"/>
      <c r="E1" s="33"/>
      <c r="F1" s="33"/>
      <c r="G1" s="33"/>
    </row>
    <row r="2" spans="1:7" ht="71.25" customHeight="1">
      <c r="A2" s="121" t="s">
        <v>173</v>
      </c>
      <c r="B2" s="121"/>
      <c r="C2" s="121"/>
      <c r="D2" s="33"/>
      <c r="E2" s="33"/>
      <c r="F2" s="33"/>
      <c r="G2" s="33"/>
    </row>
    <row r="3" spans="1:7" ht="45" customHeight="1">
      <c r="A3" s="120" t="s">
        <v>71</v>
      </c>
      <c r="B3" s="120" t="s">
        <v>25</v>
      </c>
      <c r="C3" s="120" t="s">
        <v>128</v>
      </c>
    </row>
    <row r="4" spans="1:7">
      <c r="A4" s="120"/>
      <c r="B4" s="120"/>
      <c r="C4" s="120"/>
    </row>
    <row r="5" spans="1:7">
      <c r="A5" s="120"/>
      <c r="B5" s="120"/>
      <c r="C5" s="120"/>
    </row>
    <row r="6" spans="1:7">
      <c r="A6" s="17">
        <v>1</v>
      </c>
      <c r="B6" s="17">
        <v>2</v>
      </c>
      <c r="C6" s="17">
        <v>3</v>
      </c>
    </row>
    <row r="7" spans="1:7" ht="23.25" customHeight="1">
      <c r="A7" s="18" t="s">
        <v>84</v>
      </c>
      <c r="B7" s="17">
        <v>10</v>
      </c>
      <c r="C7" s="19">
        <v>0</v>
      </c>
    </row>
    <row r="8" spans="1:7" ht="39" customHeight="1">
      <c r="A8" s="18" t="s">
        <v>85</v>
      </c>
      <c r="B8" s="120">
        <v>20</v>
      </c>
      <c r="C8" s="124">
        <v>0</v>
      </c>
    </row>
    <row r="9" spans="1:7" ht="17.25" customHeight="1">
      <c r="A9" s="18" t="s">
        <v>86</v>
      </c>
      <c r="B9" s="120"/>
      <c r="C9" s="124"/>
    </row>
    <row r="10" spans="1:7">
      <c r="A10" s="18" t="s">
        <v>87</v>
      </c>
      <c r="B10" s="120"/>
      <c r="C10" s="124"/>
    </row>
    <row r="11" spans="1:7">
      <c r="A11" s="18" t="s">
        <v>88</v>
      </c>
      <c r="B11" s="17">
        <v>30</v>
      </c>
      <c r="C11" s="19">
        <v>0</v>
      </c>
    </row>
    <row r="14" spans="1:7" ht="15.6">
      <c r="A14" s="26" t="s">
        <v>132</v>
      </c>
      <c r="B14" s="27"/>
      <c r="C14" s="122" t="s">
        <v>157</v>
      </c>
      <c r="D14" s="122"/>
      <c r="E14" s="28"/>
      <c r="F14" s="28"/>
      <c r="G14" s="28"/>
    </row>
    <row r="15" spans="1:7" ht="15.6">
      <c r="A15" s="26"/>
      <c r="B15" s="24" t="s">
        <v>129</v>
      </c>
      <c r="C15" s="123" t="s">
        <v>130</v>
      </c>
      <c r="D15" s="123"/>
      <c r="E15" s="29"/>
      <c r="F15" s="29"/>
      <c r="G15" s="29"/>
    </row>
    <row r="16" spans="1:7" ht="15.6">
      <c r="A16" s="26" t="s">
        <v>131</v>
      </c>
      <c r="B16" s="26"/>
      <c r="C16" s="26"/>
      <c r="D16" s="29"/>
      <c r="E16" s="29"/>
      <c r="F16" s="29"/>
      <c r="G16" s="29"/>
    </row>
    <row r="17" spans="1:7" ht="15.6">
      <c r="A17" s="26"/>
      <c r="B17" s="27"/>
      <c r="C17" s="122" t="s">
        <v>190</v>
      </c>
      <c r="D17" s="122"/>
      <c r="E17" s="29"/>
      <c r="F17" s="29"/>
      <c r="G17" s="29"/>
    </row>
    <row r="18" spans="1:7" ht="15.6">
      <c r="A18" s="26"/>
      <c r="B18" s="24" t="s">
        <v>129</v>
      </c>
      <c r="C18" s="123" t="s">
        <v>130</v>
      </c>
      <c r="D18" s="123"/>
      <c r="E18" s="30"/>
      <c r="F18" s="30"/>
      <c r="G18" s="30"/>
    </row>
  </sheetData>
  <mergeCells count="10">
    <mergeCell ref="C18:D18"/>
    <mergeCell ref="A3:A5"/>
    <mergeCell ref="B3:B5"/>
    <mergeCell ref="B8:B10"/>
    <mergeCell ref="C8:C10"/>
    <mergeCell ref="A2:C2"/>
    <mergeCell ref="C3:C5"/>
    <mergeCell ref="C14:D14"/>
    <mergeCell ref="C15:D15"/>
    <mergeCell ref="C17:D17"/>
  </mergeCells>
  <pageMargins left="0.7" right="0.7" top="0.75" bottom="0.75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содерж</vt:lpstr>
      <vt:lpstr>табл 1</vt:lpstr>
      <vt:lpstr>табл 2</vt:lpstr>
      <vt:lpstr>табл 2.1</vt:lpstr>
      <vt:lpstr>табл 3</vt:lpstr>
      <vt:lpstr>табл 4</vt:lpstr>
      <vt:lpstr>'табл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Гладкова Екатерина Андреевна</dc:creator>
  <cp:lastModifiedBy>user</cp:lastModifiedBy>
  <cp:lastPrinted>2017-02-15T00:10:04Z</cp:lastPrinted>
  <dcterms:created xsi:type="dcterms:W3CDTF">2016-06-22T12:28:05Z</dcterms:created>
  <dcterms:modified xsi:type="dcterms:W3CDTF">2017-10-09T06:43:03Z</dcterms:modified>
</cp:coreProperties>
</file>